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30" windowWidth="15195" windowHeight="9210" tabRatio="889" activeTab="1"/>
  </bookViews>
  <sheets>
    <sheet name="Introduc" sheetId="1" r:id="rId1"/>
    <sheet name="Rev_Cap" sheetId="3" r:id="rId2"/>
    <sheet name="SUMMARY " sheetId="2" r:id="rId3"/>
    <sheet name="dem2" sheetId="6" r:id="rId4"/>
    <sheet name="dem3" sheetId="7" r:id="rId5"/>
    <sheet name="dem5" sheetId="9" r:id="rId6"/>
    <sheet name="dem7" sheetId="11" r:id="rId7"/>
    <sheet name="dem12" sheetId="16" r:id="rId8"/>
    <sheet name="dem13" sheetId="18" r:id="rId9"/>
    <sheet name="dem16" sheetId="21" r:id="rId10"/>
    <sheet name="dem19" sheetId="24" r:id="rId11"/>
    <sheet name="dem21" sheetId="26" r:id="rId12"/>
    <sheet name="dem22" sheetId="27" r:id="rId13"/>
    <sheet name="dem28" sheetId="33" r:id="rId14"/>
    <sheet name="dem29" sheetId="34" r:id="rId15"/>
    <sheet name="dem30" sheetId="35" r:id="rId16"/>
    <sheet name="dem31" sheetId="36" r:id="rId17"/>
    <sheet name="dem32" sheetId="37" r:id="rId18"/>
    <sheet name="dem33" sheetId="38" r:id="rId19"/>
    <sheet name="dem34" sheetId="40" r:id="rId20"/>
    <sheet name="dem35" sheetId="41" r:id="rId21"/>
    <sheet name="dem36" sheetId="42" r:id="rId22"/>
    <sheet name="dem37" sheetId="43" r:id="rId23"/>
    <sheet name="dem38" sheetId="44" r:id="rId24"/>
    <sheet name="dem39" sheetId="45" r:id="rId25"/>
    <sheet name="dem40" sheetId="46" r:id="rId26"/>
    <sheet name="dem41" sheetId="47" r:id="rId27"/>
    <sheet name="dem43" sheetId="49" r:id="rId28"/>
    <sheet name="Dem46" sheetId="50" r:id="rId29"/>
  </sheets>
  <definedNames>
    <definedName name="_xlnm._FilterDatabase" localSheetId="7" hidden="1">'dem12'!$A$14:$H$28</definedName>
    <definedName name="_xlnm._FilterDatabase" localSheetId="8" hidden="1">'dem13'!$A$14:$H$34</definedName>
    <definedName name="_xlnm._FilterDatabase" localSheetId="9" hidden="1">'dem16'!$A$14:$K$70</definedName>
    <definedName name="_xlnm._FilterDatabase" localSheetId="10" hidden="1">'dem19'!$A$14:$H$28</definedName>
    <definedName name="_xlnm._FilterDatabase" localSheetId="3" hidden="1">'dem2'!$A$14:$K$44</definedName>
    <definedName name="_xlnm._FilterDatabase" localSheetId="11" hidden="1">'dem21'!$A$15:$G$23</definedName>
    <definedName name="_xlnm._FilterDatabase" localSheetId="12" hidden="1">'dem22'!$A$14:$G$16</definedName>
    <definedName name="_xlnm._FilterDatabase" localSheetId="13" hidden="1">'dem28'!$A$16:$G$16</definedName>
    <definedName name="_xlnm._FilterDatabase" localSheetId="14" hidden="1">'dem29'!$A$15:$G$36</definedName>
    <definedName name="_xlnm._FilterDatabase" localSheetId="4" hidden="1">'dem3'!$A$14:$G$18</definedName>
    <definedName name="_xlnm._FilterDatabase" localSheetId="15" hidden="1">'dem30'!$A$14:$K$28</definedName>
    <definedName name="_xlnm._FilterDatabase" localSheetId="16" hidden="1">'dem31'!$A$15:$G$28</definedName>
    <definedName name="_xlnm._FilterDatabase" localSheetId="18" hidden="1">'dem33'!$A$16:$G$72</definedName>
    <definedName name="_xlnm._FilterDatabase" localSheetId="19" hidden="1">'dem34'!$A$14:$H$40</definedName>
    <definedName name="_xlnm._FilterDatabase" localSheetId="20" hidden="1">'dem35'!$A$14:$K$72</definedName>
    <definedName name="_xlnm._FilterDatabase" localSheetId="21" hidden="1">'dem36'!$A$15:$G$29</definedName>
    <definedName name="_xlnm._FilterDatabase" localSheetId="22" hidden="1">'dem37'!$A$15:$G$25</definedName>
    <definedName name="_xlnm._FilterDatabase" localSheetId="23" hidden="1">'dem38'!$A$14:$G$36</definedName>
    <definedName name="_xlnm._FilterDatabase" localSheetId="24" hidden="1">'dem39'!$A$14:$H$32</definedName>
    <definedName name="_xlnm._FilterDatabase" localSheetId="25" hidden="1">'dem40'!$A$14:$H$39</definedName>
    <definedName name="_xlnm._FilterDatabase" localSheetId="26" hidden="1">'dem41'!$A$14:$H$35</definedName>
    <definedName name="_xlnm._FilterDatabase" localSheetId="27" hidden="1">'dem43'!$A$15:$G$31</definedName>
    <definedName name="_xlnm._FilterDatabase" localSheetId="5" hidden="1">'dem5'!#REF!</definedName>
    <definedName name="_xlnm._FilterDatabase" localSheetId="6" hidden="1">'dem7'!$A$14:$K$51</definedName>
    <definedName name="_xlnm._FilterDatabase" localSheetId="1" hidden="1">Rev_Cap!$A$6:$H$34</definedName>
    <definedName name="_xlnm._FilterDatabase" localSheetId="2" hidden="1">'SUMMARY '!$A$5:$I$33</definedName>
    <definedName name="_xlnm.Print_Area" localSheetId="7">'dem12'!$A$1:$H$56</definedName>
    <definedName name="_xlnm.Print_Area" localSheetId="8">'dem13'!$A$1:$H$40</definedName>
    <definedName name="_xlnm.Print_Area" localSheetId="9">'dem16'!$A$1:$H$72</definedName>
    <definedName name="_xlnm.Print_Area" localSheetId="10">'dem19'!$A$1:$H$31</definedName>
    <definedName name="_xlnm.Print_Area" localSheetId="3">'dem2'!$A$1:$H$46</definedName>
    <definedName name="_xlnm.Print_Area" localSheetId="11">'dem21'!$A$1:$G$29</definedName>
    <definedName name="_xlnm.Print_Area" localSheetId="12">'dem22'!$A$1:$H$102</definedName>
    <definedName name="_xlnm.Print_Area" localSheetId="13">'dem28'!$A$1:$H$53</definedName>
    <definedName name="_xlnm.Print_Area" localSheetId="14">'dem29'!$A$1:$H$36</definedName>
    <definedName name="_xlnm.Print_Area" localSheetId="4">'dem3'!$A$1:$H$77</definedName>
    <definedName name="_xlnm.Print_Area" localSheetId="15">'dem30'!$A$1:$G$30</definedName>
    <definedName name="_xlnm.Print_Area" localSheetId="16">'dem31'!$A$1:$G$30</definedName>
    <definedName name="_xlnm.Print_Area" localSheetId="17">'dem32'!$A$1:$G$29</definedName>
    <definedName name="_xlnm.Print_Area" localSheetId="18">'dem33'!$A$1:$H$76</definedName>
    <definedName name="_xlnm.Print_Area" localSheetId="19">'dem34'!$A$1:$H$87</definedName>
    <definedName name="_xlnm.Print_Area" localSheetId="20">'dem35'!$A$1:$H$72</definedName>
    <definedName name="_xlnm.Print_Area" localSheetId="21">'dem36'!$A$1:$H$29</definedName>
    <definedName name="_xlnm.Print_Area" localSheetId="22">'dem37'!$A$1:$H$27</definedName>
    <definedName name="_xlnm.Print_Area" localSheetId="23">'dem38'!$A$1:$H$142</definedName>
    <definedName name="_xlnm.Print_Area" localSheetId="24">'dem39'!$A$1:$H$32</definedName>
    <definedName name="_xlnm.Print_Area" localSheetId="25">'dem40'!$A$1:$H$40</definedName>
    <definedName name="_xlnm.Print_Area" localSheetId="26">'dem41'!$A$1:$H$45</definedName>
    <definedName name="_xlnm.Print_Area" localSheetId="27">'dem43'!$A$1:$H$33</definedName>
    <definedName name="_xlnm.Print_Area" localSheetId="5">'dem5'!$A$1:$G$30</definedName>
    <definedName name="_xlnm.Print_Area" localSheetId="6">'dem7'!$A$1:$H$54</definedName>
    <definedName name="_xlnm.Print_Area" localSheetId="0">Introduc!$A$1:$C$79</definedName>
    <definedName name="_xlnm.Print_Area" localSheetId="1">Rev_Cap!$A$1:$H$34</definedName>
    <definedName name="_xlnm.Print_Area" localSheetId="2">'SUMMARY '!$A$1:$I$33</definedName>
    <definedName name="_xlnm.Print_Titles" localSheetId="7">'dem12'!$13:$14</definedName>
    <definedName name="_xlnm.Print_Titles" localSheetId="9">'dem16'!$13:$14</definedName>
    <definedName name="_xlnm.Print_Titles" localSheetId="3">'dem2'!$13:$14</definedName>
    <definedName name="_xlnm.Print_Titles" localSheetId="12">'dem22'!$13:$14</definedName>
    <definedName name="_xlnm.Print_Titles" localSheetId="13">'dem28'!$14:$15</definedName>
    <definedName name="_xlnm.Print_Titles" localSheetId="4">'dem3'!$13:$14</definedName>
    <definedName name="_xlnm.Print_Titles" localSheetId="18">'dem33'!$13:$14</definedName>
    <definedName name="_xlnm.Print_Titles" localSheetId="19">'dem34'!$13:$14</definedName>
    <definedName name="_xlnm.Print_Titles" localSheetId="20">'dem35'!$13:$14</definedName>
    <definedName name="_xlnm.Print_Titles" localSheetId="21">'dem36'!$13:$14</definedName>
    <definedName name="_xlnm.Print_Titles" localSheetId="22">'dem37'!$13:$14</definedName>
    <definedName name="_xlnm.Print_Titles" localSheetId="23">'dem38'!$13:$14</definedName>
    <definedName name="_xlnm.Print_Titles" localSheetId="24">'dem39'!$13:$14</definedName>
    <definedName name="_xlnm.Print_Titles" localSheetId="25">'dem40'!$13:$14</definedName>
    <definedName name="_xlnm.Print_Titles" localSheetId="26">'dem41'!$13:$14</definedName>
    <definedName name="_xlnm.Print_Titles" localSheetId="27">'dem43'!$13:$14</definedName>
    <definedName name="_xlnm.Print_Titles" localSheetId="6">'dem7'!$13:$14</definedName>
    <definedName name="Z_02155A01_F016_41B2_8830_69E7D62FC47B_.wvu.FilterData" localSheetId="20" hidden="1">'dem35'!$A$14:$K$70</definedName>
    <definedName name="Z_034F3B79_C840_44D0_94B2_B6C6B3EC61F9_.wvu.FilterData" localSheetId="19" hidden="1">'dem34'!$A$14:$H$44</definedName>
    <definedName name="Z_07D6B139_5E0B_403F_A17E_02DF8C756D35_.wvu.FilterData" localSheetId="19" hidden="1">'dem34'!$A$14:$H$40</definedName>
    <definedName name="Z_1311FBB1_A759_4E0A_BEB4_65D9D8BE1EA6_.wvu.FilterData" localSheetId="26" hidden="1">'dem41'!$A$14:$H$34</definedName>
    <definedName name="Z_1676AFAB_AEF5_483E_A04E_1FFA6C4C9192_.wvu.FilterData" localSheetId="7" hidden="1">'dem12'!$A$14:$H$28</definedName>
    <definedName name="Z_1676AFAB_AEF5_483E_A04E_1FFA6C4C9192_.wvu.FilterData" localSheetId="8" hidden="1">'dem13'!$A$14:$G$34</definedName>
    <definedName name="Z_20D14F20_A5D8_4692_8C5C_21723776D897_.wvu.FilterData" localSheetId="2" hidden="1">'SUMMARY '!$A$5:$I$33</definedName>
    <definedName name="Z_2442F305_858F_4E39_B778_D3790E5E9F89_.wvu.FilterData" localSheetId="19" hidden="1">'dem34'!$A$14:$H$44</definedName>
    <definedName name="Z_2DE1F6E1_DA04_4B1C_BCF3_A50537C05584_.wvu.FilterData" localSheetId="24" hidden="1">'dem39'!$A$14:$K$32</definedName>
    <definedName name="Z_2F2A3620_39F0_47D6_9B2E_B2FE7CAC5E4B_.wvu.FilterData" localSheetId="8" hidden="1">'dem13'!$A$14:$H$34</definedName>
    <definedName name="Z_313692F3_94CF_4560_81A5_E34B8D1B6451_.wvu.FilterData" localSheetId="23" hidden="1">'dem38'!$A$14:$G$29</definedName>
    <definedName name="Z_3263F545_28C3_4EE9_8364_B3779EA76806_.wvu.FilterData" localSheetId="8" hidden="1">'dem13'!$A$14:$H$34</definedName>
    <definedName name="Z_3C522C1B_ACB9_4380_AD2E_F2F4188D956C_.wvu.FilterData" localSheetId="12" hidden="1">'dem22'!$A$14:$G$16</definedName>
    <definedName name="Z_3F169262_D05B_469E_AE3E_B528E18B40B0_.wvu.FilterData" localSheetId="9" hidden="1">'dem16'!$A$14:$K$70</definedName>
    <definedName name="Z_3F169262_D05B_469E_AE3E_B528E18B40B0_.wvu.FilterData" localSheetId="4" hidden="1">'dem3'!$A$14:$G$18</definedName>
    <definedName name="Z_3F169262_D05B_469E_AE3E_B528E18B40B0_.wvu.FilterData" localSheetId="5" hidden="1">'dem5'!$A$14:$G$14</definedName>
    <definedName name="Z_42B566F4_20D6_4C24_835E_15E7B458A0E8_.wvu.FilterData" localSheetId="20" hidden="1">'dem35'!$A$14:$K$70</definedName>
    <definedName name="Z_44CAB810_5D53_48D5_901B_6AE780B69FE3_.wvu.FilterData" localSheetId="3" hidden="1">'dem2'!$A$14:$K$44</definedName>
    <definedName name="Z_44CAB810_5D53_48D5_901B_6AE780B69FE3_.wvu.FilterData" localSheetId="16" hidden="1">'dem31'!$A$15:$G$28</definedName>
    <definedName name="Z_4C417FD3_BFE8_49B6_A8A9_3292F4B7E165_.wvu.FilterData" localSheetId="9" hidden="1">'dem16'!$A$14:$K$70</definedName>
    <definedName name="Z_51C53396_99BF_439E_80DF_007983187621_.wvu.FilterData" localSheetId="7" hidden="1">'dem12'!$A$14:$H$28</definedName>
    <definedName name="Z_51C53396_99BF_439E_80DF_007983187621_.wvu.FilterData" localSheetId="8" hidden="1">'dem13'!$A$14:$H$34</definedName>
    <definedName name="Z_51C53396_99BF_439E_80DF_007983187621_.wvu.FilterData" localSheetId="9" hidden="1">'dem16'!$A$14:$K$70</definedName>
    <definedName name="Z_51C53396_99BF_439E_80DF_007983187621_.wvu.FilterData" localSheetId="10" hidden="1">'dem19'!$A$14:$H$28</definedName>
    <definedName name="Z_51C53396_99BF_439E_80DF_007983187621_.wvu.FilterData" localSheetId="3" hidden="1">'dem2'!$A$14:$K$44</definedName>
    <definedName name="Z_51C53396_99BF_439E_80DF_007983187621_.wvu.FilterData" localSheetId="11" hidden="1">'dem21'!$A$15:$G$23</definedName>
    <definedName name="Z_51C53396_99BF_439E_80DF_007983187621_.wvu.FilterData" localSheetId="12" hidden="1">'dem22'!$A$14:$G$16</definedName>
    <definedName name="Z_51C53396_99BF_439E_80DF_007983187621_.wvu.FilterData" localSheetId="13" hidden="1">'dem28'!$A$16:$G$16</definedName>
    <definedName name="Z_51C53396_99BF_439E_80DF_007983187621_.wvu.FilterData" localSheetId="14" hidden="1">'dem29'!$A$15:$G$36</definedName>
    <definedName name="Z_51C53396_99BF_439E_80DF_007983187621_.wvu.FilterData" localSheetId="4" hidden="1">'dem3'!$A$14:$G$18</definedName>
    <definedName name="Z_51C53396_99BF_439E_80DF_007983187621_.wvu.FilterData" localSheetId="15" hidden="1">'dem30'!$A$14:$K$28</definedName>
    <definedName name="Z_51C53396_99BF_439E_80DF_007983187621_.wvu.FilterData" localSheetId="16" hidden="1">'dem31'!$A$15:$G$28</definedName>
    <definedName name="Z_51C53396_99BF_439E_80DF_007983187621_.wvu.FilterData" localSheetId="18" hidden="1">'dem33'!$A$16:$G$72</definedName>
    <definedName name="Z_51C53396_99BF_439E_80DF_007983187621_.wvu.FilterData" localSheetId="19" hidden="1">'dem34'!$A$14:$H$40</definedName>
    <definedName name="Z_51C53396_99BF_439E_80DF_007983187621_.wvu.FilterData" localSheetId="20" hidden="1">'dem35'!$A$14:$K$72</definedName>
    <definedName name="Z_51C53396_99BF_439E_80DF_007983187621_.wvu.FilterData" localSheetId="21" hidden="1">'dem36'!$A$15:$G$29</definedName>
    <definedName name="Z_51C53396_99BF_439E_80DF_007983187621_.wvu.FilterData" localSheetId="22" hidden="1">'dem37'!$A$15:$G$25</definedName>
    <definedName name="Z_51C53396_99BF_439E_80DF_007983187621_.wvu.FilterData" localSheetId="23" hidden="1">'dem38'!$A$14:$G$29</definedName>
    <definedName name="Z_51C53396_99BF_439E_80DF_007983187621_.wvu.FilterData" localSheetId="24" hidden="1">'dem39'!$A$14:$H$32</definedName>
    <definedName name="Z_51C53396_99BF_439E_80DF_007983187621_.wvu.FilterData" localSheetId="25" hidden="1">'dem40'!$A$14:$H$39</definedName>
    <definedName name="Z_51C53396_99BF_439E_80DF_007983187621_.wvu.FilterData" localSheetId="26" hidden="1">'dem41'!$A$14:$H$35</definedName>
    <definedName name="Z_51C53396_99BF_439E_80DF_007983187621_.wvu.FilterData" localSheetId="27" hidden="1">'dem43'!$A$15:$G$31</definedName>
    <definedName name="Z_51C53396_99BF_439E_80DF_007983187621_.wvu.FilterData" localSheetId="6" hidden="1">'dem7'!$A$14:$K$51</definedName>
    <definedName name="Z_51C53396_99BF_439E_80DF_007983187621_.wvu.FilterData" localSheetId="1" hidden="1">Rev_Cap!$A$6:$H$34</definedName>
    <definedName name="Z_51C53396_99BF_439E_80DF_007983187621_.wvu.FilterData" localSheetId="2" hidden="1">'SUMMARY '!$A$5:$I$33</definedName>
    <definedName name="Z_51C53396_99BF_439E_80DF_007983187621_.wvu.PrintArea" localSheetId="7" hidden="1">'dem12'!$A$1:$H$55</definedName>
    <definedName name="Z_51C53396_99BF_439E_80DF_007983187621_.wvu.PrintArea" localSheetId="8" hidden="1">'dem13'!$A$1:$H$42</definedName>
    <definedName name="Z_51C53396_99BF_439E_80DF_007983187621_.wvu.PrintArea" localSheetId="10" hidden="1">'dem19'!$A$1:$H$31</definedName>
    <definedName name="Z_51C53396_99BF_439E_80DF_007983187621_.wvu.PrintArea" localSheetId="3" hidden="1">'dem2'!$A$1:$H$44</definedName>
    <definedName name="Z_51C53396_99BF_439E_80DF_007983187621_.wvu.PrintArea" localSheetId="12" hidden="1">'dem22'!$A$1:$H$101</definedName>
    <definedName name="Z_51C53396_99BF_439E_80DF_007983187621_.wvu.PrintArea" localSheetId="13" hidden="1">'dem28'!$A$1:$H$52</definedName>
    <definedName name="Z_51C53396_99BF_439E_80DF_007983187621_.wvu.PrintArea" localSheetId="14" hidden="1">'dem29'!$A$1:$G$38</definedName>
    <definedName name="Z_51C53396_99BF_439E_80DF_007983187621_.wvu.PrintArea" localSheetId="4" hidden="1">'dem3'!$A$1:$H$78</definedName>
    <definedName name="Z_51C53396_99BF_439E_80DF_007983187621_.wvu.PrintArea" localSheetId="15" hidden="1">'dem30'!$A$1:$G$29</definedName>
    <definedName name="Z_51C53396_99BF_439E_80DF_007983187621_.wvu.PrintArea" localSheetId="18" hidden="1">'dem33'!$A$1:$H$77</definedName>
    <definedName name="Z_51C53396_99BF_439E_80DF_007983187621_.wvu.PrintArea" localSheetId="19" hidden="1">'dem34'!$A$1:$H$88</definedName>
    <definedName name="Z_51C53396_99BF_439E_80DF_007983187621_.wvu.PrintArea" localSheetId="20" hidden="1">'dem35'!$A$1:$H$74</definedName>
    <definedName name="Z_51C53396_99BF_439E_80DF_007983187621_.wvu.PrintArea" localSheetId="21" hidden="1">'dem36'!$A$1:$H$29</definedName>
    <definedName name="Z_51C53396_99BF_439E_80DF_007983187621_.wvu.PrintArea" localSheetId="22" hidden="1">'dem37'!$A$1:$H$27</definedName>
    <definedName name="Z_51C53396_99BF_439E_80DF_007983187621_.wvu.PrintArea" localSheetId="23" hidden="1">'dem38'!$A$2:$G$143</definedName>
    <definedName name="Z_51C53396_99BF_439E_80DF_007983187621_.wvu.PrintArea" localSheetId="24" hidden="1">'dem39'!$A$1:$H$32</definedName>
    <definedName name="Z_51C53396_99BF_439E_80DF_007983187621_.wvu.PrintArea" localSheetId="25" hidden="1">'dem40'!$A$1:$H$40</definedName>
    <definedName name="Z_51C53396_99BF_439E_80DF_007983187621_.wvu.PrintArea" localSheetId="26" hidden="1">'dem41'!$A$1:$H$45</definedName>
    <definedName name="Z_51C53396_99BF_439E_80DF_007983187621_.wvu.PrintArea" localSheetId="27" hidden="1">'dem43'!$A$1:$H$33</definedName>
    <definedName name="Z_51C53396_99BF_439E_80DF_007983187621_.wvu.PrintArea" localSheetId="5" hidden="1">'dem5'!$A$1:$G$30</definedName>
    <definedName name="Z_51C53396_99BF_439E_80DF_007983187621_.wvu.PrintArea" localSheetId="6" hidden="1">'dem7'!$A$1:$H$53</definedName>
    <definedName name="Z_51C53396_99BF_439E_80DF_007983187621_.wvu.PrintArea" localSheetId="2" hidden="1">'SUMMARY '!$A$1:$I$33</definedName>
    <definedName name="Z_51C53396_99BF_439E_80DF_007983187621_.wvu.PrintTitles" localSheetId="7" hidden="1">'dem12'!$13:$14</definedName>
    <definedName name="Z_51C53396_99BF_439E_80DF_007983187621_.wvu.PrintTitles" localSheetId="8" hidden="1">'dem13'!$13:$14</definedName>
    <definedName name="Z_51C53396_99BF_439E_80DF_007983187621_.wvu.PrintTitles" localSheetId="9" hidden="1">'dem16'!$13:$14</definedName>
    <definedName name="Z_51C53396_99BF_439E_80DF_007983187621_.wvu.PrintTitles" localSheetId="3" hidden="1">'dem2'!$13:$14</definedName>
    <definedName name="Z_51C53396_99BF_439E_80DF_007983187621_.wvu.PrintTitles" localSheetId="12" hidden="1">'dem22'!$13:$14</definedName>
    <definedName name="Z_51C53396_99BF_439E_80DF_007983187621_.wvu.PrintTitles" localSheetId="13" hidden="1">'dem28'!$14:$15</definedName>
    <definedName name="Z_51C53396_99BF_439E_80DF_007983187621_.wvu.PrintTitles" localSheetId="4" hidden="1">'dem3'!$13:$14</definedName>
    <definedName name="Z_51C53396_99BF_439E_80DF_007983187621_.wvu.PrintTitles" localSheetId="20" hidden="1">'dem35'!$13:$14</definedName>
    <definedName name="Z_51C53396_99BF_439E_80DF_007983187621_.wvu.PrintTitles" localSheetId="21" hidden="1">'dem36'!$13:$14</definedName>
    <definedName name="Z_51C53396_99BF_439E_80DF_007983187621_.wvu.PrintTitles" localSheetId="22" hidden="1">'dem37'!$13:$14</definedName>
    <definedName name="Z_51C53396_99BF_439E_80DF_007983187621_.wvu.PrintTitles" localSheetId="23" hidden="1">'dem38'!$13:$14</definedName>
    <definedName name="Z_51C53396_99BF_439E_80DF_007983187621_.wvu.PrintTitles" localSheetId="24" hidden="1">'dem39'!$13:$14</definedName>
    <definedName name="Z_51C53396_99BF_439E_80DF_007983187621_.wvu.PrintTitles" localSheetId="25" hidden="1">'dem40'!$13:$14</definedName>
    <definedName name="Z_51C53396_99BF_439E_80DF_007983187621_.wvu.PrintTitles" localSheetId="26" hidden="1">'dem41'!$13:$14</definedName>
    <definedName name="Z_51C53396_99BF_439E_80DF_007983187621_.wvu.PrintTitles" localSheetId="27" hidden="1">'dem43'!$13:$14</definedName>
    <definedName name="Z_594065F8_87F6_499D_9012_E28135D10F7A_.wvu.FilterData" localSheetId="3" hidden="1">'dem2'!$A$14:$K$43</definedName>
    <definedName name="Z_594065F8_87F6_499D_9012_E28135D10F7A_.wvu.FilterData" localSheetId="4" hidden="1">'dem3'!$A$14:$G$18</definedName>
    <definedName name="Z_633031CB_7CF0_4643_9744_E371AA62628B_.wvu.FilterData" localSheetId="23" hidden="1">'dem38'!$A$14:$G$29</definedName>
    <definedName name="Z_63DB0950_E90F_4380_862C_985B5EB19119_.wvu.FilterData" localSheetId="3" hidden="1">'dem2'!$A$14:$K$74</definedName>
    <definedName name="Z_63DB0950_E90F_4380_862C_985B5EB19119_.wvu.FilterData" localSheetId="4" hidden="1">'dem3'!$A$14:$G$18</definedName>
    <definedName name="Z_63DB0950_E90F_4380_862C_985B5EB19119_.wvu.FilterData" localSheetId="15" hidden="1">'dem30'!$A$14:$K$28</definedName>
    <definedName name="Z_63DB0950_E90F_4380_862C_985B5EB19119_.wvu.FilterData" localSheetId="5" hidden="1">'dem5'!$A$14:$G$14</definedName>
    <definedName name="Z_63DB0950_E90F_4380_862C_985B5EB19119_.wvu.FilterData" localSheetId="6" hidden="1">'dem7'!$A$14:$G$50</definedName>
    <definedName name="Z_68537E9B_BF95_4065_9301_77F687AB98AC_.wvu.FilterData" localSheetId="19" hidden="1">'dem34'!$A$14:$H$40</definedName>
    <definedName name="Z_69CFB1CB_A87C_471E_B108_34B9F3BF2162_.wvu.FilterData" localSheetId="7" hidden="1">'dem12'!$A$14:$H$28</definedName>
    <definedName name="Z_73C19A37_4EEB_4DC6_935E_CC3901B52293_.wvu.FilterData" localSheetId="7" hidden="1">'dem12'!$A$14:$H$28</definedName>
    <definedName name="Z_73C19A37_4EEB_4DC6_935E_CC3901B52293_.wvu.FilterData" localSheetId="8" hidden="1">'dem13'!$A$14:$H$34</definedName>
    <definedName name="Z_73C19A37_4EEB_4DC6_935E_CC3901B52293_.wvu.FilterData" localSheetId="9" hidden="1">'dem16'!$A$14:$K$70</definedName>
    <definedName name="Z_73C19A37_4EEB_4DC6_935E_CC3901B52293_.wvu.FilterData" localSheetId="10" hidden="1">'dem19'!$A$14:$H$28</definedName>
    <definedName name="Z_73C19A37_4EEB_4DC6_935E_CC3901B52293_.wvu.FilterData" localSheetId="3" hidden="1">'dem2'!$A$14:$K$44</definedName>
    <definedName name="Z_73C19A37_4EEB_4DC6_935E_CC3901B52293_.wvu.FilterData" localSheetId="11" hidden="1">'dem21'!$A$15:$G$23</definedName>
    <definedName name="Z_73C19A37_4EEB_4DC6_935E_CC3901B52293_.wvu.FilterData" localSheetId="12" hidden="1">'dem22'!$A$14:$G$16</definedName>
    <definedName name="Z_73C19A37_4EEB_4DC6_935E_CC3901B52293_.wvu.FilterData" localSheetId="13" hidden="1">'dem28'!$A$16:$G$16</definedName>
    <definedName name="Z_73C19A37_4EEB_4DC6_935E_CC3901B52293_.wvu.FilterData" localSheetId="14" hidden="1">'dem29'!$A$15:$G$36</definedName>
    <definedName name="Z_73C19A37_4EEB_4DC6_935E_CC3901B52293_.wvu.FilterData" localSheetId="4" hidden="1">'dem3'!$A$14:$G$18</definedName>
    <definedName name="Z_73C19A37_4EEB_4DC6_935E_CC3901B52293_.wvu.FilterData" localSheetId="15" hidden="1">'dem30'!$A$14:$K$28</definedName>
    <definedName name="Z_73C19A37_4EEB_4DC6_935E_CC3901B52293_.wvu.FilterData" localSheetId="16" hidden="1">'dem31'!$A$15:$G$28</definedName>
    <definedName name="Z_73C19A37_4EEB_4DC6_935E_CC3901B52293_.wvu.FilterData" localSheetId="18" hidden="1">'dem33'!$A$16:$G$72</definedName>
    <definedName name="Z_73C19A37_4EEB_4DC6_935E_CC3901B52293_.wvu.FilterData" localSheetId="19" hidden="1">'dem34'!$A$14:$H$40</definedName>
    <definedName name="Z_73C19A37_4EEB_4DC6_935E_CC3901B52293_.wvu.FilterData" localSheetId="20" hidden="1">'dem35'!$A$14:$K$70</definedName>
    <definedName name="Z_73C19A37_4EEB_4DC6_935E_CC3901B52293_.wvu.FilterData" localSheetId="21" hidden="1">'dem36'!$A$15:$G$29</definedName>
    <definedName name="Z_73C19A37_4EEB_4DC6_935E_CC3901B52293_.wvu.FilterData" localSheetId="22" hidden="1">'dem37'!$A$15:$G$25</definedName>
    <definedName name="Z_73C19A37_4EEB_4DC6_935E_CC3901B52293_.wvu.FilterData" localSheetId="23" hidden="1">'dem38'!$A$14:$G$29</definedName>
    <definedName name="Z_73C19A37_4EEB_4DC6_935E_CC3901B52293_.wvu.FilterData" localSheetId="24" hidden="1">'dem39'!$A$14:$K$32</definedName>
    <definedName name="Z_73C19A37_4EEB_4DC6_935E_CC3901B52293_.wvu.FilterData" localSheetId="25" hidden="1">'dem40'!$A$14:$K$39</definedName>
    <definedName name="Z_73C19A37_4EEB_4DC6_935E_CC3901B52293_.wvu.FilterData" localSheetId="26" hidden="1">'dem41'!$A$14:$H$34</definedName>
    <definedName name="Z_73C19A37_4EEB_4DC6_935E_CC3901B52293_.wvu.FilterData" localSheetId="27" hidden="1">'dem43'!$A$15:$G$31</definedName>
    <definedName name="Z_73C19A37_4EEB_4DC6_935E_CC3901B52293_.wvu.FilterData" localSheetId="5" hidden="1">'dem5'!#REF!</definedName>
    <definedName name="Z_73C19A37_4EEB_4DC6_935E_CC3901B52293_.wvu.FilterData" localSheetId="6" hidden="1">'dem7'!$A$14:$K$51</definedName>
    <definedName name="Z_73C19A37_4EEB_4DC6_935E_CC3901B52293_.wvu.FilterData" localSheetId="1" hidden="1">Rev_Cap!$A$6:$H$34</definedName>
    <definedName name="Z_73C19A37_4EEB_4DC6_935E_CC3901B52293_.wvu.FilterData" localSheetId="2" hidden="1">'SUMMARY '!$A$5:$I$33</definedName>
    <definedName name="Z_73C19A37_4EEB_4DC6_935E_CC3901B52293_.wvu.PrintArea" localSheetId="4" hidden="1">'dem3'!$A$1:$H$81</definedName>
    <definedName name="Z_73C19A37_4EEB_4DC6_935E_CC3901B52293_.wvu.PrintArea" localSheetId="17" hidden="1">'dem32'!$A$1:$H$31</definedName>
    <definedName name="Z_73C19A37_4EEB_4DC6_935E_CC3901B52293_.wvu.PrintArea" localSheetId="19" hidden="1">'dem34'!$A$1:$H$83</definedName>
    <definedName name="Z_73C19A37_4EEB_4DC6_935E_CC3901B52293_.wvu.PrintArea" localSheetId="26" hidden="1">'dem41'!$A$1:$H$52</definedName>
    <definedName name="Z_7C0400B1_AB41_4804_BEB3_57A294F59064_.wvu.FilterData" localSheetId="19" hidden="1">'dem34'!$A$14:$H$44</definedName>
    <definedName name="Z_7CE36697_C418_4ED3_BCF0_EA686CB40E87_.wvu.FilterData" localSheetId="7" hidden="1">'dem12'!$A$14:$H$28</definedName>
    <definedName name="Z_7CE36697_C418_4ED3_BCF0_EA686CB40E87_.wvu.FilterData" localSheetId="8" hidden="1">'dem13'!$A$14:$H$34</definedName>
    <definedName name="Z_7CE36697_C418_4ED3_BCF0_EA686CB40E87_.wvu.FilterData" localSheetId="9" hidden="1">'dem16'!$A$14:$K$70</definedName>
    <definedName name="Z_7CE36697_C418_4ED3_BCF0_EA686CB40E87_.wvu.FilterData" localSheetId="10" hidden="1">'dem19'!$A$14:$H$28</definedName>
    <definedName name="Z_7CE36697_C418_4ED3_BCF0_EA686CB40E87_.wvu.FilterData" localSheetId="3" hidden="1">'dem2'!$A$14:$K$44</definedName>
    <definedName name="Z_7CE36697_C418_4ED3_BCF0_EA686CB40E87_.wvu.FilterData" localSheetId="11" hidden="1">'dem21'!$A$15:$G$23</definedName>
    <definedName name="Z_7CE36697_C418_4ED3_BCF0_EA686CB40E87_.wvu.FilterData" localSheetId="12" hidden="1">'dem22'!$A$14:$G$16</definedName>
    <definedName name="Z_7CE36697_C418_4ED3_BCF0_EA686CB40E87_.wvu.FilterData" localSheetId="13" hidden="1">'dem28'!$A$16:$G$16</definedName>
    <definedName name="Z_7CE36697_C418_4ED3_BCF0_EA686CB40E87_.wvu.FilterData" localSheetId="14" hidden="1">'dem29'!$A$15:$G$36</definedName>
    <definedName name="Z_7CE36697_C418_4ED3_BCF0_EA686CB40E87_.wvu.FilterData" localSheetId="4" hidden="1">'dem3'!$A$14:$G$18</definedName>
    <definedName name="Z_7CE36697_C418_4ED3_BCF0_EA686CB40E87_.wvu.FilterData" localSheetId="15" hidden="1">'dem30'!$A$14:$K$28</definedName>
    <definedName name="Z_7CE36697_C418_4ED3_BCF0_EA686CB40E87_.wvu.FilterData" localSheetId="16" hidden="1">'dem31'!$A$15:$G$28</definedName>
    <definedName name="Z_7CE36697_C418_4ED3_BCF0_EA686CB40E87_.wvu.FilterData" localSheetId="18" hidden="1">'dem33'!$A$16:$G$72</definedName>
    <definedName name="Z_7CE36697_C418_4ED3_BCF0_EA686CB40E87_.wvu.FilterData" localSheetId="19" hidden="1">'dem34'!$A$14:$H$40</definedName>
    <definedName name="Z_7CE36697_C418_4ED3_BCF0_EA686CB40E87_.wvu.FilterData" localSheetId="21" hidden="1">'dem36'!$A$15:$G$29</definedName>
    <definedName name="Z_7CE36697_C418_4ED3_BCF0_EA686CB40E87_.wvu.FilterData" localSheetId="22" hidden="1">'dem37'!$A$15:$G$25</definedName>
    <definedName name="Z_7CE36697_C418_4ED3_BCF0_EA686CB40E87_.wvu.FilterData" localSheetId="27" hidden="1">'dem43'!$A$15:$G$31</definedName>
    <definedName name="Z_7CE36697_C418_4ED3_BCF0_EA686CB40E87_.wvu.FilterData" localSheetId="5" hidden="1">'dem5'!#REF!</definedName>
    <definedName name="Z_7CE36697_C418_4ED3_BCF0_EA686CB40E87_.wvu.FilterData" localSheetId="6" hidden="1">'dem7'!$A$14:$K$51</definedName>
    <definedName name="Z_7CE36697_C418_4ED3_BCF0_EA686CB40E87_.wvu.FilterData" localSheetId="1" hidden="1">Rev_Cap!$A$6:$H$34</definedName>
    <definedName name="Z_7CE36697_C418_4ED3_BCF0_EA686CB40E87_.wvu.FilterData" localSheetId="2" hidden="1">'SUMMARY '!$A$5:$I$33</definedName>
    <definedName name="Z_7EDB1F26_2697_4A21_94EA_DE9957CF9F03_.wvu.FilterData" localSheetId="18" hidden="1">'dem33'!$A$14:$G$72</definedName>
    <definedName name="Z_7EDB1F26_2697_4A21_94EA_DE9957CF9F03_.wvu.FilterData" localSheetId="24" hidden="1">'dem39'!$A$14:$K$30</definedName>
    <definedName name="Z_97A2164D_4FF9_4E42_82B0_322D511F4036_.wvu.FilterData" localSheetId="19" hidden="1">'dem34'!$A$14:$H$40</definedName>
    <definedName name="Z_9AB94DEC_E115_4D58_A012_E99EA3B9CE7A_.wvu.FilterData" localSheetId="7" hidden="1">'dem12'!$A$14:$H$28</definedName>
    <definedName name="Z_9AB94DEC_E115_4D58_A012_E99EA3B9CE7A_.wvu.FilterData" localSheetId="8" hidden="1">'dem13'!$A$14:$H$34</definedName>
    <definedName name="Z_9AB94DEC_E115_4D58_A012_E99EA3B9CE7A_.wvu.FilterData" localSheetId="9" hidden="1">'dem16'!$A$14:$K$70</definedName>
    <definedName name="Z_9AB94DEC_E115_4D58_A012_E99EA3B9CE7A_.wvu.FilterData" localSheetId="10" hidden="1">'dem19'!$A$14:$H$28</definedName>
    <definedName name="Z_9AB94DEC_E115_4D58_A012_E99EA3B9CE7A_.wvu.FilterData" localSheetId="3" hidden="1">'dem2'!$A$14:$K$44</definedName>
    <definedName name="Z_9AB94DEC_E115_4D58_A012_E99EA3B9CE7A_.wvu.FilterData" localSheetId="11" hidden="1">'dem21'!$A$15:$G$23</definedName>
    <definedName name="Z_9AB94DEC_E115_4D58_A012_E99EA3B9CE7A_.wvu.FilterData" localSheetId="12" hidden="1">'dem22'!$A$14:$G$16</definedName>
    <definedName name="Z_9AB94DEC_E115_4D58_A012_E99EA3B9CE7A_.wvu.FilterData" localSheetId="13" hidden="1">'dem28'!$A$16:$G$16</definedName>
    <definedName name="Z_9AB94DEC_E115_4D58_A012_E99EA3B9CE7A_.wvu.FilterData" localSheetId="14" hidden="1">'dem29'!$A$15:$G$36</definedName>
    <definedName name="Z_9AB94DEC_E115_4D58_A012_E99EA3B9CE7A_.wvu.FilterData" localSheetId="4" hidden="1">'dem3'!$A$14:$G$18</definedName>
    <definedName name="Z_9AB94DEC_E115_4D58_A012_E99EA3B9CE7A_.wvu.FilterData" localSheetId="15" hidden="1">'dem30'!$A$14:$K$28</definedName>
    <definedName name="Z_9AB94DEC_E115_4D58_A012_E99EA3B9CE7A_.wvu.FilterData" localSheetId="16" hidden="1">'dem31'!$A$15:$G$28</definedName>
    <definedName name="Z_9AB94DEC_E115_4D58_A012_E99EA3B9CE7A_.wvu.FilterData" localSheetId="18" hidden="1">'dem33'!$A$16:$G$72</definedName>
    <definedName name="Z_9AB94DEC_E115_4D58_A012_E99EA3B9CE7A_.wvu.FilterData" localSheetId="19" hidden="1">'dem34'!$A$14:$H$40</definedName>
    <definedName name="Z_9AB94DEC_E115_4D58_A012_E99EA3B9CE7A_.wvu.FilterData" localSheetId="20" hidden="1">'dem35'!$A$14:$K$72</definedName>
    <definedName name="Z_9AB94DEC_E115_4D58_A012_E99EA3B9CE7A_.wvu.FilterData" localSheetId="21" hidden="1">'dem36'!$A$15:$G$29</definedName>
    <definedName name="Z_9AB94DEC_E115_4D58_A012_E99EA3B9CE7A_.wvu.FilterData" localSheetId="22" hidden="1">'dem37'!$A$15:$G$25</definedName>
    <definedName name="Z_9AB94DEC_E115_4D58_A012_E99EA3B9CE7A_.wvu.FilterData" localSheetId="23" hidden="1">'dem38'!$A$14:$G$36</definedName>
    <definedName name="Z_9AB94DEC_E115_4D58_A012_E99EA3B9CE7A_.wvu.FilterData" localSheetId="24" hidden="1">'dem39'!$A$14:$H$32</definedName>
    <definedName name="Z_9AB94DEC_E115_4D58_A012_E99EA3B9CE7A_.wvu.FilterData" localSheetId="25" hidden="1">'dem40'!$A$14:$H$39</definedName>
    <definedName name="Z_9AB94DEC_E115_4D58_A012_E99EA3B9CE7A_.wvu.FilterData" localSheetId="26" hidden="1">'dem41'!$A$14:$H$35</definedName>
    <definedName name="Z_9AB94DEC_E115_4D58_A012_E99EA3B9CE7A_.wvu.FilterData" localSheetId="27" hidden="1">'dem43'!$A$15:$G$31</definedName>
    <definedName name="Z_9AB94DEC_E115_4D58_A012_E99EA3B9CE7A_.wvu.FilterData" localSheetId="6" hidden="1">'dem7'!$A$14:$K$51</definedName>
    <definedName name="Z_9AB94DEC_E115_4D58_A012_E99EA3B9CE7A_.wvu.FilterData" localSheetId="1" hidden="1">Rev_Cap!$A$6:$H$34</definedName>
    <definedName name="Z_9AB94DEC_E115_4D58_A012_E99EA3B9CE7A_.wvu.FilterData" localSheetId="2" hidden="1">'SUMMARY '!$A$5:$I$33</definedName>
    <definedName name="Z_9AB94DEC_E115_4D58_A012_E99EA3B9CE7A_.wvu.PrintArea" localSheetId="9" hidden="1">'dem16'!$A$1:$H$72</definedName>
    <definedName name="Z_9AB94DEC_E115_4D58_A012_E99EA3B9CE7A_.wvu.PrintArea" localSheetId="10" hidden="1">'dem19'!$A$1:$H$31</definedName>
    <definedName name="Z_9AB94DEC_E115_4D58_A012_E99EA3B9CE7A_.wvu.PrintArea" localSheetId="3" hidden="1">'dem2'!$A$1:$H$46</definedName>
    <definedName name="Z_9AB94DEC_E115_4D58_A012_E99EA3B9CE7A_.wvu.PrintArea" localSheetId="11" hidden="1">'dem21'!$A$1:$G$29</definedName>
    <definedName name="Z_9AB94DEC_E115_4D58_A012_E99EA3B9CE7A_.wvu.PrintArea" localSheetId="12" hidden="1">'dem22'!$A$1:$H$102</definedName>
    <definedName name="Z_9AB94DEC_E115_4D58_A012_E99EA3B9CE7A_.wvu.PrintArea" localSheetId="13" hidden="1">'dem28'!$A$1:$H$53</definedName>
    <definedName name="Z_9AB94DEC_E115_4D58_A012_E99EA3B9CE7A_.wvu.PrintArea" localSheetId="14" hidden="1">'dem29'!$A$1:$H$38</definedName>
    <definedName name="Z_9AB94DEC_E115_4D58_A012_E99EA3B9CE7A_.wvu.PrintArea" localSheetId="15" hidden="1">'dem30'!$A$1:$G$30</definedName>
    <definedName name="Z_9AB94DEC_E115_4D58_A012_E99EA3B9CE7A_.wvu.PrintArea" localSheetId="16" hidden="1">'dem31'!$A$1:$G$30</definedName>
    <definedName name="Z_9AB94DEC_E115_4D58_A012_E99EA3B9CE7A_.wvu.PrintArea" localSheetId="17" hidden="1">'dem32'!$A$1:$G$29</definedName>
    <definedName name="Z_9AB94DEC_E115_4D58_A012_E99EA3B9CE7A_.wvu.PrintArea" localSheetId="18" hidden="1">'dem33'!$A$1:$H$76</definedName>
    <definedName name="Z_9AB94DEC_E115_4D58_A012_E99EA3B9CE7A_.wvu.PrintArea" localSheetId="19" hidden="1">'dem34'!$A$1:$H$87</definedName>
    <definedName name="Z_9AB94DEC_E115_4D58_A012_E99EA3B9CE7A_.wvu.PrintArea" localSheetId="20" hidden="1">'dem35'!$A$1:$H$72</definedName>
    <definedName name="Z_9AB94DEC_E115_4D58_A012_E99EA3B9CE7A_.wvu.PrintArea" localSheetId="21" hidden="1">'dem36'!$A$1:$H$29</definedName>
    <definedName name="Z_9AB94DEC_E115_4D58_A012_E99EA3B9CE7A_.wvu.PrintArea" localSheetId="22" hidden="1">'dem37'!$A$1:$H$27</definedName>
    <definedName name="Z_9AB94DEC_E115_4D58_A012_E99EA3B9CE7A_.wvu.PrintArea" localSheetId="23" hidden="1">'dem38'!$A$1:$H$142</definedName>
    <definedName name="Z_9AB94DEC_E115_4D58_A012_E99EA3B9CE7A_.wvu.PrintArea" localSheetId="24" hidden="1">'dem39'!$A$1:$H$32</definedName>
    <definedName name="Z_9AB94DEC_E115_4D58_A012_E99EA3B9CE7A_.wvu.PrintArea" localSheetId="25" hidden="1">'dem40'!$A$1:$H$40</definedName>
    <definedName name="Z_9AB94DEC_E115_4D58_A012_E99EA3B9CE7A_.wvu.PrintArea" localSheetId="26" hidden="1">'dem41'!$A$1:$H$45</definedName>
    <definedName name="Z_9AB94DEC_E115_4D58_A012_E99EA3B9CE7A_.wvu.PrintArea" localSheetId="27" hidden="1">'dem43'!$A$1:$H$33</definedName>
    <definedName name="Z_9AB94DEC_E115_4D58_A012_E99EA3B9CE7A_.wvu.PrintArea" localSheetId="6" hidden="1">'dem7'!$A$1:$H$54</definedName>
    <definedName name="Z_9AB94DEC_E115_4D58_A012_E99EA3B9CE7A_.wvu.PrintArea" localSheetId="1" hidden="1">Rev_Cap!$A$1:$H$34</definedName>
    <definedName name="Z_9AB94DEC_E115_4D58_A012_E99EA3B9CE7A_.wvu.PrintArea" localSheetId="2" hidden="1">'SUMMARY '!$A$1:$I$33</definedName>
    <definedName name="Z_9AB94DEC_E115_4D58_A012_E99EA3B9CE7A_.wvu.PrintTitles" localSheetId="9" hidden="1">'dem16'!$13:$14</definedName>
    <definedName name="Z_9AB94DEC_E115_4D58_A012_E99EA3B9CE7A_.wvu.PrintTitles" localSheetId="3" hidden="1">'dem2'!$13:$14</definedName>
    <definedName name="Z_9AB94DEC_E115_4D58_A012_E99EA3B9CE7A_.wvu.PrintTitles" localSheetId="12" hidden="1">'dem22'!$13:$14</definedName>
    <definedName name="Z_9AB94DEC_E115_4D58_A012_E99EA3B9CE7A_.wvu.PrintTitles" localSheetId="13" hidden="1">'dem28'!$14:$15</definedName>
    <definedName name="Z_9AB94DEC_E115_4D58_A012_E99EA3B9CE7A_.wvu.PrintTitles" localSheetId="18" hidden="1">'dem33'!$13:$14</definedName>
    <definedName name="Z_9AB94DEC_E115_4D58_A012_E99EA3B9CE7A_.wvu.PrintTitles" localSheetId="19" hidden="1">'dem34'!$13:$14</definedName>
    <definedName name="Z_9AB94DEC_E115_4D58_A012_E99EA3B9CE7A_.wvu.PrintTitles" localSheetId="20" hidden="1">'dem35'!$13:$14</definedName>
    <definedName name="Z_9AB94DEC_E115_4D58_A012_E99EA3B9CE7A_.wvu.PrintTitles" localSheetId="21" hidden="1">'dem36'!$13:$14</definedName>
    <definedName name="Z_9AB94DEC_E115_4D58_A012_E99EA3B9CE7A_.wvu.PrintTitles" localSheetId="22" hidden="1">'dem37'!$13:$14</definedName>
    <definedName name="Z_9AB94DEC_E115_4D58_A012_E99EA3B9CE7A_.wvu.PrintTitles" localSheetId="23" hidden="1">'dem38'!$13:$14</definedName>
    <definedName name="Z_9AB94DEC_E115_4D58_A012_E99EA3B9CE7A_.wvu.PrintTitles" localSheetId="24" hidden="1">'dem39'!$13:$14</definedName>
    <definedName name="Z_9AB94DEC_E115_4D58_A012_E99EA3B9CE7A_.wvu.PrintTitles" localSheetId="25" hidden="1">'dem40'!$13:$14</definedName>
    <definedName name="Z_9AB94DEC_E115_4D58_A012_E99EA3B9CE7A_.wvu.PrintTitles" localSheetId="26" hidden="1">'dem41'!$13:$14</definedName>
    <definedName name="Z_9AB94DEC_E115_4D58_A012_E99EA3B9CE7A_.wvu.PrintTitles" localSheetId="27" hidden="1">'dem43'!$13:$14</definedName>
    <definedName name="Z_9AB94DEC_E115_4D58_A012_E99EA3B9CE7A_.wvu.PrintTitles" localSheetId="6" hidden="1">'dem7'!$13:$14</definedName>
    <definedName name="Z_9FDAB0A1_0372_4EB3_877C_23139D824974_.wvu.FilterData" localSheetId="23" hidden="1">'dem38'!$A$14:$G$29</definedName>
    <definedName name="Z_A124D3C8_405A_49A4_8F2A_F653E9167AA3_.wvu.FilterData" localSheetId="16" hidden="1">'dem31'!$A$14:$G$27</definedName>
    <definedName name="Z_A124D3C8_405A_49A4_8F2A_F653E9167AA3_.wvu.FilterData" localSheetId="18" hidden="1">'dem33'!$A$14:$G$72</definedName>
    <definedName name="Z_A124D3C8_405A_49A4_8F2A_F653E9167AA3_.wvu.FilterData" localSheetId="19" hidden="1">'dem34'!$A$14:$H$40</definedName>
    <definedName name="Z_A75E64BF_E5BE_4324_9FF4_3308B5886FC8_.wvu.FilterData" localSheetId="10" hidden="1">'dem19'!$A$14:$H$28</definedName>
    <definedName name="Z_A75E64BF_E5BE_4324_9FF4_3308B5886FC8_.wvu.FilterData" localSheetId="12" hidden="1">'dem22'!$A$14:$G$16</definedName>
    <definedName name="Z_A8846565_DD7E_4C3A_8C93_D1C6532AA239_.wvu.FilterData" localSheetId="23" hidden="1">'dem38'!$A$14:$G$29</definedName>
    <definedName name="Z_A919DB93_7349_4D01_99E9_B563802ACECB_.wvu.FilterData" localSheetId="7" hidden="1">'dem12'!$A$14:$H$28</definedName>
    <definedName name="Z_ACEA1654_DB59_4083_A9DC_80F86BB2E527_.wvu.FilterData" localSheetId="3" hidden="1">'dem2'!$A$14:$K$44</definedName>
    <definedName name="Z_ACEA1654_DB59_4083_A9DC_80F86BB2E527_.wvu.FilterData" localSheetId="4" hidden="1">'dem3'!$A$14:$G$18</definedName>
    <definedName name="Z_AE131F33_4CF2_48ED_AFC4_2693D22C9449_.wvu.FilterData" localSheetId="19" hidden="1">'dem34'!$A$14:$H$40</definedName>
    <definedName name="Z_B139E952_FAA9_424A_A152_BA1FEC5E8C19_.wvu.FilterData" localSheetId="26" hidden="1">'dem41'!$A$14:$H$34</definedName>
    <definedName name="Z_B1A6D881_F148_4F95_833A_442E1716BABF_.wvu.FilterData" localSheetId="9" hidden="1">'dem16'!$A$14:$K$70</definedName>
    <definedName name="Z_B1A6D881_F148_4F95_833A_442E1716BABF_.wvu.FilterData" localSheetId="10" hidden="1">'dem19'!$A$14:$H$28</definedName>
    <definedName name="Z_B1A6D881_F148_4F95_833A_442E1716BABF_.wvu.FilterData" localSheetId="11" hidden="1">'dem21'!$A$15:$G$23</definedName>
    <definedName name="Z_B240AA2D_1716_4755_991A_952B34B45E26_.wvu.FilterData" localSheetId="8" hidden="1">'dem13'!$A$14:$G$34</definedName>
    <definedName name="Z_B240AA2D_1716_4755_991A_952B34B45E26_.wvu.FilterData" localSheetId="6" hidden="1">'dem7'!$A$14:$G$50</definedName>
    <definedName name="Z_B42A06F5_1861_4EBF_98A3_51CC39BC9FB9_.wvu.FilterData" localSheetId="19" hidden="1">'dem34'!$A$14:$H$40</definedName>
    <definedName name="Z_B74503D3_0480_40C1_8C5E_546D64E3C5D9_.wvu.FilterData" localSheetId="7" hidden="1">'dem12'!$A$14:$H$28</definedName>
    <definedName name="Z_B74503D3_0480_40C1_8C5E_546D64E3C5D9_.wvu.FilterData" localSheetId="8" hidden="1">'dem13'!$A$14:$H$34</definedName>
    <definedName name="Z_B74503D3_0480_40C1_8C5E_546D64E3C5D9_.wvu.FilterData" localSheetId="9" hidden="1">'dem16'!$A$14:$K$70</definedName>
    <definedName name="Z_B74503D3_0480_40C1_8C5E_546D64E3C5D9_.wvu.FilterData" localSheetId="10" hidden="1">'dem19'!$A$14:$H$28</definedName>
    <definedName name="Z_B74503D3_0480_40C1_8C5E_546D64E3C5D9_.wvu.FilterData" localSheetId="3" hidden="1">'dem2'!$A$14:$K$44</definedName>
    <definedName name="Z_B74503D3_0480_40C1_8C5E_546D64E3C5D9_.wvu.FilterData" localSheetId="4" hidden="1">'dem3'!$A$14:$G$18</definedName>
    <definedName name="Z_B74503D3_0480_40C1_8C5E_546D64E3C5D9_.wvu.FilterData" localSheetId="6" hidden="1">'dem7'!$A$14:$K$51</definedName>
    <definedName name="Z_B74503D3_0480_40C1_8C5E_546D64E3C5D9_.wvu.FilterData" localSheetId="2" hidden="1">'SUMMARY '!$A$5:$I$33</definedName>
    <definedName name="Z_BAA9F86F_5A29_499D_8B28_9544F5BA9223_.wvu.FilterData" localSheetId="24" hidden="1">'dem39'!$A$14:$G$32</definedName>
    <definedName name="Z_BAA9F86F_5A29_499D_8B28_9544F5BA9223_.wvu.FilterData" localSheetId="25" hidden="1">'dem40'!$A$14:$G$40</definedName>
    <definedName name="Z_BAA9F86F_5A29_499D_8B28_9544F5BA9223_.wvu.FilterData" localSheetId="26" hidden="1">'dem41'!$A$14:$G$34</definedName>
    <definedName name="Z_BE0E8182_4FAA_485C_99B2_AA9E50EA19F4_.wvu.FilterData" localSheetId="5" hidden="1">'dem5'!$A$14:$G$14</definedName>
    <definedName name="Z_C084CCB9_F896_4F75_97DE_4871FD46D4FF_.wvu.FilterData" localSheetId="23" hidden="1">'dem38'!$A$14:$G$29</definedName>
    <definedName name="Z_C5BCFFA2_B935_44A7_BC29_9A7F17BBB02D_.wvu.FilterData" localSheetId="19" hidden="1">'dem34'!$A$14:$H$40</definedName>
    <definedName name="Z_CB448665_298A_4BC1_9F33_6AD0D5136C79_.wvu.FilterData" localSheetId="20" hidden="1">'dem35'!$A$14:$K$70</definedName>
    <definedName name="Z_CBA2FE92_F5BD_4B0F_8452_BB39C153A147_.wvu.FilterData" localSheetId="24" hidden="1">'dem39'!$A$14:$K$32</definedName>
    <definedName name="Z_CE191857_D67E_4E62_AB35_6523859E1AF8_.wvu.FilterData" localSheetId="4" hidden="1">'dem3'!$A$14:$G$18</definedName>
    <definedName name="Z_CE191857_D67E_4E62_AB35_6523859E1AF8_.wvu.FilterData" localSheetId="23" hidden="1">'dem38'!$A$14:$G$29</definedName>
    <definedName name="Z_CF7B2935_ED6E_4E99_A70A_1556970F529D_.wvu.FilterData" localSheetId="7" hidden="1">'dem12'!$A$14:$H$28</definedName>
    <definedName name="Z_D28B4490_6C55_468E_BE4F_C75BA0A0B580_.wvu.FilterData" localSheetId="7" hidden="1">'dem12'!$A$14:$H$28</definedName>
    <definedName name="Z_D802BF3F_C1A8_4FB9_BEDE_DCF61F938ED0_.wvu.FilterData" localSheetId="23" hidden="1">'dem38'!$A$14:$G$29</definedName>
    <definedName name="Z_D802BF3F_C1A8_4FB9_BEDE_DCF61F938ED0_.wvu.FilterData" localSheetId="1" hidden="1">Rev_Cap!$A$6:$H$34</definedName>
    <definedName name="Z_DC2A94C8_7FE7_46A5_A074_D738FCA02A42_.wvu.FilterData" localSheetId="27" hidden="1">'dem43'!$A$15:$G$31</definedName>
    <definedName name="Z_DC33064F_31A5_4A81_A722_1D8F629F349D_.wvu.FilterData" localSheetId="26" hidden="1">'dem41'!$A$14:$H$34</definedName>
    <definedName name="Z_DEE982B4_A696_4C53_BC49_7DD1D46422EB_.wvu.FilterData" localSheetId="19" hidden="1">'dem34'!$A$14:$H$40</definedName>
    <definedName name="Z_E4623A97_B908_4529_8D0F_A6E7A5DA16FE_.wvu.FilterData" localSheetId="4" hidden="1">'dem3'!$A$14:$G$18</definedName>
    <definedName name="Z_E4623A97_B908_4529_8D0F_A6E7A5DA16FE_.wvu.FilterData" localSheetId="5" hidden="1">'dem5'!$A$14:$G$14</definedName>
    <definedName name="Z_E8B73E67_E10F_4852_ABB1_6BE9BCEA021C_.wvu.FilterData" localSheetId="6" hidden="1">'dem7'!$A$14:$K$145</definedName>
    <definedName name="Z_E939DC1B_AD41_41B8_8054_61C61A018E2A_.wvu.FilterData" localSheetId="24" hidden="1">'dem39'!$A$14:$H$32</definedName>
    <definedName name="Z_EB198745_03F8_4F55_B73C_BE9A899FD707_.wvu.FilterData" localSheetId="20" hidden="1">'dem35'!$A$14:$K$70</definedName>
    <definedName name="Z_EFF2A343_00FA_4844_BF31_735D434CFD7A_.wvu.FilterData" localSheetId="23" hidden="1">'dem38'!$A$14:$G$29</definedName>
    <definedName name="Z_F13B090A_ECDA_4418_9F13_644A873400E7_.wvu.FilterData" localSheetId="7" hidden="1">'dem12'!$A$14:$H$28</definedName>
    <definedName name="Z_F13B090A_ECDA_4418_9F13_644A873400E7_.wvu.FilterData" localSheetId="8" hidden="1">'dem13'!$A$14:$H$34</definedName>
    <definedName name="Z_F13B090A_ECDA_4418_9F13_644A873400E7_.wvu.FilterData" localSheetId="9" hidden="1">'dem16'!$A$14:$K$70</definedName>
    <definedName name="Z_F13B090A_ECDA_4418_9F13_644A873400E7_.wvu.FilterData" localSheetId="10" hidden="1">'dem19'!$A$14:$H$28</definedName>
    <definedName name="Z_F13B090A_ECDA_4418_9F13_644A873400E7_.wvu.FilterData" localSheetId="3" hidden="1">'dem2'!$A$14:$K$44</definedName>
    <definedName name="Z_F13B090A_ECDA_4418_9F13_644A873400E7_.wvu.FilterData" localSheetId="11" hidden="1">'dem21'!$A$15:$G$23</definedName>
    <definedName name="Z_F13B090A_ECDA_4418_9F13_644A873400E7_.wvu.FilterData" localSheetId="12" hidden="1">'dem22'!$A$14:$G$16</definedName>
    <definedName name="Z_F13B090A_ECDA_4418_9F13_644A873400E7_.wvu.FilterData" localSheetId="13" hidden="1">'dem28'!$A$16:$G$16</definedName>
    <definedName name="Z_F13B090A_ECDA_4418_9F13_644A873400E7_.wvu.FilterData" localSheetId="14" hidden="1">'dem29'!$A$15:$G$36</definedName>
    <definedName name="Z_F13B090A_ECDA_4418_9F13_644A873400E7_.wvu.FilterData" localSheetId="4" hidden="1">'dem3'!$A$14:$G$18</definedName>
    <definedName name="Z_F13B090A_ECDA_4418_9F13_644A873400E7_.wvu.FilterData" localSheetId="15" hidden="1">'dem30'!$A$14:$K$28</definedName>
    <definedName name="Z_F13B090A_ECDA_4418_9F13_644A873400E7_.wvu.FilterData" localSheetId="16" hidden="1">'dem31'!$A$15:$G$28</definedName>
    <definedName name="Z_F13B090A_ECDA_4418_9F13_644A873400E7_.wvu.FilterData" localSheetId="18" hidden="1">'dem33'!$A$16:$G$72</definedName>
    <definedName name="Z_F13B090A_ECDA_4418_9F13_644A873400E7_.wvu.FilterData" localSheetId="19" hidden="1">'dem34'!$A$14:$H$40</definedName>
    <definedName name="Z_F13B090A_ECDA_4418_9F13_644A873400E7_.wvu.FilterData" localSheetId="20" hidden="1">'dem35'!$A$14:$K$70</definedName>
    <definedName name="Z_F13B090A_ECDA_4418_9F13_644A873400E7_.wvu.FilterData" localSheetId="21" hidden="1">'dem36'!$A$15:$G$29</definedName>
    <definedName name="Z_F13B090A_ECDA_4418_9F13_644A873400E7_.wvu.FilterData" localSheetId="22" hidden="1">'dem37'!$A$15:$G$25</definedName>
    <definedName name="Z_F13B090A_ECDA_4418_9F13_644A873400E7_.wvu.FilterData" localSheetId="23" hidden="1">'dem38'!$A$14:$G$29</definedName>
    <definedName name="Z_F13B090A_ECDA_4418_9F13_644A873400E7_.wvu.FilterData" localSheetId="24" hidden="1">'dem39'!$A$14:$K$32</definedName>
    <definedName name="Z_F13B090A_ECDA_4418_9F13_644A873400E7_.wvu.FilterData" localSheetId="25" hidden="1">'dem40'!$A$14:$K$39</definedName>
    <definedName name="Z_F13B090A_ECDA_4418_9F13_644A873400E7_.wvu.FilterData" localSheetId="26" hidden="1">'dem41'!$A$14:$H$34</definedName>
    <definedName name="Z_F13B090A_ECDA_4418_9F13_644A873400E7_.wvu.FilterData" localSheetId="27" hidden="1">'dem43'!$A$15:$G$31</definedName>
    <definedName name="Z_F13B090A_ECDA_4418_9F13_644A873400E7_.wvu.FilterData" localSheetId="5" hidden="1">'dem5'!#REF!</definedName>
    <definedName name="Z_F13B090A_ECDA_4418_9F13_644A873400E7_.wvu.FilterData" localSheetId="6" hidden="1">'dem7'!$A$14:$K$51</definedName>
    <definedName name="Z_F13B090A_ECDA_4418_9F13_644A873400E7_.wvu.FilterData" localSheetId="1" hidden="1">Rev_Cap!$A$6:$H$34</definedName>
    <definedName name="Z_F13B090A_ECDA_4418_9F13_644A873400E7_.wvu.FilterData" localSheetId="2" hidden="1">'SUMMARY '!$A$5:$I$33</definedName>
    <definedName name="Z_F13B090A_ECDA_4418_9F13_644A873400E7_.wvu.PrintArea" localSheetId="4" hidden="1">'dem3'!$A$1:$H$81</definedName>
    <definedName name="Z_F13B090A_ECDA_4418_9F13_644A873400E7_.wvu.PrintArea" localSheetId="17" hidden="1">'dem32'!$A$1:$H$31</definedName>
    <definedName name="Z_F13B090A_ECDA_4418_9F13_644A873400E7_.wvu.PrintArea" localSheetId="19" hidden="1">'dem34'!$A$1:$H$83</definedName>
    <definedName name="Z_F13B090A_ECDA_4418_9F13_644A873400E7_.wvu.PrintArea" localSheetId="26" hidden="1">'dem41'!$A$1:$H$52</definedName>
    <definedName name="Z_F39C8516_C6A6_4032_8902_5A7F9D15D475_.wvu.FilterData" localSheetId="22" hidden="1">'dem37'!$A$15:$G$25</definedName>
    <definedName name="Z_F39C8516_C6A6_4032_8902_5A7F9D15D475_.wvu.FilterData" localSheetId="26" hidden="1">'dem41'!$A$14:$H$34</definedName>
    <definedName name="Z_F7D04FF6_8BBF_4270_9EF9_DD67F24468EA_.wvu.FilterData" localSheetId="7" hidden="1">'dem12'!$A$14:$H$28</definedName>
    <definedName name="Z_F7D04FF6_8BBF_4270_9EF9_DD67F24468EA_.wvu.FilterData" localSheetId="8" hidden="1">'dem13'!$A$14:$H$34</definedName>
    <definedName name="Z_F7D04FF6_8BBF_4270_9EF9_DD67F24468EA_.wvu.FilterData" localSheetId="9" hidden="1">'dem16'!$A$14:$K$70</definedName>
    <definedName name="Z_F7D04FF6_8BBF_4270_9EF9_DD67F24468EA_.wvu.FilterData" localSheetId="10" hidden="1">'dem19'!$A$14:$H$28</definedName>
    <definedName name="Z_F7D04FF6_8BBF_4270_9EF9_DD67F24468EA_.wvu.FilterData" localSheetId="3" hidden="1">'dem2'!$A$14:$K$44</definedName>
    <definedName name="Z_F7D04FF6_8BBF_4270_9EF9_DD67F24468EA_.wvu.FilterData" localSheetId="11" hidden="1">'dem21'!$A$15:$G$23</definedName>
    <definedName name="Z_F7D04FF6_8BBF_4270_9EF9_DD67F24468EA_.wvu.FilterData" localSheetId="12" hidden="1">'dem22'!$A$14:$G$16</definedName>
    <definedName name="Z_F7D04FF6_8BBF_4270_9EF9_DD67F24468EA_.wvu.FilterData" localSheetId="13" hidden="1">'dem28'!$A$16:$G$16</definedName>
    <definedName name="Z_F7D04FF6_8BBF_4270_9EF9_DD67F24468EA_.wvu.FilterData" localSheetId="14" hidden="1">'dem29'!$A$15:$G$36</definedName>
    <definedName name="Z_F7D04FF6_8BBF_4270_9EF9_DD67F24468EA_.wvu.FilterData" localSheetId="4" hidden="1">'dem3'!$A$14:$G$18</definedName>
    <definedName name="Z_F7D04FF6_8BBF_4270_9EF9_DD67F24468EA_.wvu.FilterData" localSheetId="15" hidden="1">'dem30'!$A$14:$K$28</definedName>
    <definedName name="Z_F7D04FF6_8BBF_4270_9EF9_DD67F24468EA_.wvu.FilterData" localSheetId="16" hidden="1">'dem31'!$A$15:$G$28</definedName>
    <definedName name="Z_F7D04FF6_8BBF_4270_9EF9_DD67F24468EA_.wvu.FilterData" localSheetId="18" hidden="1">'dem33'!$A$16:$G$72</definedName>
    <definedName name="Z_F7D04FF6_8BBF_4270_9EF9_DD67F24468EA_.wvu.FilterData" localSheetId="19" hidden="1">'dem34'!$A$14:$H$40</definedName>
    <definedName name="Z_F7D04FF6_8BBF_4270_9EF9_DD67F24468EA_.wvu.FilterData" localSheetId="20" hidden="1">'dem35'!$A$14:$K$70</definedName>
    <definedName name="Z_F7D04FF6_8BBF_4270_9EF9_DD67F24468EA_.wvu.FilterData" localSheetId="21" hidden="1">'dem36'!$A$15:$G$29</definedName>
    <definedName name="Z_F7D04FF6_8BBF_4270_9EF9_DD67F24468EA_.wvu.FilterData" localSheetId="22" hidden="1">'dem37'!$A$15:$G$25</definedName>
    <definedName name="Z_F7D04FF6_8BBF_4270_9EF9_DD67F24468EA_.wvu.FilterData" localSheetId="23" hidden="1">'dem38'!$A$14:$G$29</definedName>
    <definedName name="Z_F7D04FF6_8BBF_4270_9EF9_DD67F24468EA_.wvu.FilterData" localSheetId="24" hidden="1">'dem39'!$A$14:$H$32</definedName>
    <definedName name="Z_F7D04FF6_8BBF_4270_9EF9_DD67F24468EA_.wvu.FilterData" localSheetId="25" hidden="1">'dem40'!$A$14:$K$39</definedName>
    <definedName name="Z_F7D04FF6_8BBF_4270_9EF9_DD67F24468EA_.wvu.FilterData" localSheetId="26" hidden="1">'dem41'!$A$14:$H$35</definedName>
    <definedName name="Z_F7D04FF6_8BBF_4270_9EF9_DD67F24468EA_.wvu.FilterData" localSheetId="27" hidden="1">'dem43'!$A$15:$G$31</definedName>
    <definedName name="Z_F7D04FF6_8BBF_4270_9EF9_DD67F24468EA_.wvu.FilterData" localSheetId="5" hidden="1">'dem5'!#REF!</definedName>
    <definedName name="Z_F7D04FF6_8BBF_4270_9EF9_DD67F24468EA_.wvu.FilterData" localSheetId="6" hidden="1">'dem7'!$A$14:$K$51</definedName>
    <definedName name="Z_F7D04FF6_8BBF_4270_9EF9_DD67F24468EA_.wvu.FilterData" localSheetId="1" hidden="1">Rev_Cap!$A$6:$H$34</definedName>
    <definedName name="Z_F7D04FF6_8BBF_4270_9EF9_DD67F24468EA_.wvu.FilterData" localSheetId="2" hidden="1">'SUMMARY '!$A$5:$I$33</definedName>
    <definedName name="Z_F7D04FF6_8BBF_4270_9EF9_DD67F24468EA_.wvu.PrintArea" localSheetId="21" hidden="1">'dem36'!$A$1:$H$29</definedName>
    <definedName name="Z_F7D04FF6_8BBF_4270_9EF9_DD67F24468EA_.wvu.PrintArea" localSheetId="22" hidden="1">'dem37'!$A$1:$H$27</definedName>
    <definedName name="Z_F7D04FF6_8BBF_4270_9EF9_DD67F24468EA_.wvu.PrintArea" localSheetId="23" hidden="1">'dem38'!$A$1:$G$29</definedName>
    <definedName name="Z_F7D04FF6_8BBF_4270_9EF9_DD67F24468EA_.wvu.PrintArea" localSheetId="24" hidden="1">'dem39'!$A$1:$H$32</definedName>
    <definedName name="Z_F7D04FF6_8BBF_4270_9EF9_DD67F24468EA_.wvu.PrintArea" localSheetId="25" hidden="1">'dem40'!$A$1:$H$40</definedName>
    <definedName name="Z_F7D04FF6_8BBF_4270_9EF9_DD67F24468EA_.wvu.PrintArea" localSheetId="26" hidden="1">'dem41'!$A$1:$H$53</definedName>
    <definedName name="Z_F7D04FF6_8BBF_4270_9EF9_DD67F24468EA_.wvu.PrintArea" localSheetId="27" hidden="1">'dem43'!$A$1:$H$33</definedName>
    <definedName name="Z_F7D04FF6_8BBF_4270_9EF9_DD67F24468EA_.wvu.PrintTitles" localSheetId="21" hidden="1">'dem36'!$13:$14</definedName>
    <definedName name="Z_F7D04FF6_8BBF_4270_9EF9_DD67F24468EA_.wvu.PrintTitles" localSheetId="22" hidden="1">'dem37'!$13:$14</definedName>
    <definedName name="Z_F7D04FF6_8BBF_4270_9EF9_DD67F24468EA_.wvu.PrintTitles" localSheetId="23" hidden="1">'dem38'!$13:$14</definedName>
    <definedName name="Z_F7D04FF6_8BBF_4270_9EF9_DD67F24468EA_.wvu.PrintTitles" localSheetId="24" hidden="1">'dem39'!$13:$14</definedName>
    <definedName name="Z_F7D04FF6_8BBF_4270_9EF9_DD67F24468EA_.wvu.PrintTitles" localSheetId="25" hidden="1">'dem40'!$13:$14</definedName>
    <definedName name="Z_F7D04FF6_8BBF_4270_9EF9_DD67F24468EA_.wvu.PrintTitles" localSheetId="26" hidden="1">'dem41'!$13:$14</definedName>
    <definedName name="Z_F7D04FF6_8BBF_4270_9EF9_DD67F24468EA_.wvu.PrintTitles" localSheetId="27" hidden="1">'dem43'!$13:$14</definedName>
    <definedName name="Z_FD0C19B6_1E82_4084_B015_029464D35449_.wvu.FilterData" localSheetId="8" hidden="1">'dem13'!$A$14:$G$34</definedName>
    <definedName name="Z_FD0C19B6_1E82_4084_B015_029464D35449_.wvu.FilterData" localSheetId="24" hidden="1">'dem39'!$A$14:$K$31</definedName>
    <definedName name="Z_FD0C19B6_1E82_4084_B015_029464D35449_.wvu.FilterData" localSheetId="26" hidden="1">'dem41'!$A$14:$H$34</definedName>
    <definedName name="Z_FD0C19B6_1E82_4084_B015_029464D35449_.wvu.FilterData" localSheetId="5" hidden="1">'dem5'!$A$14:$G$14</definedName>
  </definedNames>
  <calcPr calcId="125725"/>
  <customWorkbookViews>
    <customWorkbookView name="sonam - Personal View" guid="{44B5F5DE-C96C-4269-969A-574D4EEEEEF5}" mergeInterval="0" personalView="1" maximized="1" windowWidth="1276" windowHeight="547" activeSheetId="1"/>
    <customWorkbookView name="aruni - Personal View" guid="{51C53396-99BF-439E-80DF-007983187621}" mergeInterval="0" personalView="1" maximized="1" windowWidth="1020" windowHeight="596" tabRatio="599" activeSheetId="2"/>
    <customWorkbookView name="karma - Personal View" guid="{7CE36697-C418-4ED3-BCF0-EA686CB40E87}" mergeInterval="0" personalView="1" maximized="1" windowWidth="1020" windowHeight="596" activeSheetId="21"/>
    <customWorkbookView name="jogesh - Personal View" guid="{F7D04FF6-8BBF-4270-9EF9-DD67F24468EA}" mergeInterval="0" personalView="1" maximized="1" windowWidth="1020" windowHeight="596" tabRatio="593" activeSheetId="41"/>
    <customWorkbookView name="hcl - Personal View" guid="{73C19A37-4EEB-4DC6-935E-CC3901B52293}" mergeInterval="0" personalView="1" maximized="1" windowWidth="1020" windowHeight="622" activeSheetId="46"/>
    <customWorkbookView name="hemlal - Personal View" guid="{63DB0950-E90F-4380-862C-985B5EB19119}" mergeInterval="0" personalView="1" maximized="1" windowWidth="1276" windowHeight="852" activeSheetId="42"/>
    <customWorkbookView name="Administrator - Personal View" guid="{F13B090A-ECDA-4418-9F13-644A873400E7}" mergeInterval="0" personalView="1" maximized="1" windowWidth="1020" windowHeight="596" activeSheetId="46"/>
    <customWorkbookView name="mahendra - Personal View" guid="{9AB94DEC-E115-4D58-A012-E99EA3B9CE7A}" mergeInterval="0" personalView="1" maximized="1" windowWidth="1020" windowHeight="588" tabRatio="599" activeSheetId="3"/>
  </customWorkbookViews>
</workbook>
</file>

<file path=xl/calcChain.xml><?xml version="1.0" encoding="utf-8"?>
<calcChain xmlns="http://schemas.openxmlformats.org/spreadsheetml/2006/main">
  <c r="E10" i="2"/>
  <c r="E29"/>
  <c r="E21"/>
  <c r="E22"/>
  <c r="E16"/>
  <c r="E17"/>
  <c r="E18"/>
  <c r="E19"/>
  <c r="E20"/>
  <c r="E23"/>
  <c r="E24"/>
  <c r="E25"/>
  <c r="E26"/>
  <c r="E28"/>
  <c r="E30"/>
  <c r="E6"/>
  <c r="E7"/>
  <c r="E8"/>
  <c r="E11"/>
  <c r="E13"/>
  <c r="E14"/>
  <c r="E15"/>
  <c r="G6" i="50"/>
  <c r="F8"/>
  <c r="E9"/>
  <c r="D22"/>
  <c r="E22"/>
  <c r="F22"/>
  <c r="G22"/>
  <c r="D27"/>
  <c r="E27"/>
  <c r="F27"/>
  <c r="G27"/>
  <c r="D28"/>
  <c r="E28"/>
  <c r="F28"/>
  <c r="G28"/>
  <c r="D29"/>
  <c r="E29"/>
  <c r="F29"/>
  <c r="G29"/>
  <c r="D37"/>
  <c r="E37"/>
  <c r="F37"/>
  <c r="G37"/>
  <c r="D43"/>
  <c r="E43"/>
  <c r="F43"/>
  <c r="G43"/>
  <c r="D57"/>
  <c r="E57"/>
  <c r="F57"/>
  <c r="G57"/>
  <c r="D58"/>
  <c r="E58"/>
  <c r="F58"/>
  <c r="G58"/>
  <c r="D59"/>
  <c r="E59"/>
  <c r="F59"/>
  <c r="F60" s="1"/>
  <c r="G59"/>
  <c r="D60"/>
  <c r="E60"/>
  <c r="G60"/>
  <c r="D68"/>
  <c r="E68"/>
  <c r="F68"/>
  <c r="G68"/>
  <c r="D74"/>
  <c r="E74"/>
  <c r="F74"/>
  <c r="G74"/>
  <c r="D88"/>
  <c r="E88"/>
  <c r="F88"/>
  <c r="G88"/>
  <c r="D89"/>
  <c r="E89"/>
  <c r="F89"/>
  <c r="G89"/>
  <c r="D90"/>
  <c r="E90"/>
  <c r="F90"/>
  <c r="F91" s="1"/>
  <c r="G90"/>
  <c r="D91"/>
  <c r="E91"/>
  <c r="G91"/>
  <c r="D98"/>
  <c r="E98"/>
  <c r="F98"/>
  <c r="F99" s="1"/>
  <c r="G98"/>
  <c r="D99"/>
  <c r="E99"/>
  <c r="G99"/>
  <c r="D106"/>
  <c r="E106"/>
  <c r="F106"/>
  <c r="G106"/>
  <c r="D123"/>
  <c r="E123"/>
  <c r="F123"/>
  <c r="F124" s="1"/>
  <c r="G123"/>
  <c r="D124"/>
  <c r="E124"/>
  <c r="G124"/>
  <c r="D125"/>
  <c r="E125"/>
  <c r="G125"/>
  <c r="D131"/>
  <c r="E131"/>
  <c r="F131"/>
  <c r="G131"/>
  <c r="D135"/>
  <c r="E135"/>
  <c r="F135"/>
  <c r="G135"/>
  <c r="D143"/>
  <c r="E143"/>
  <c r="F143"/>
  <c r="G143"/>
  <c r="D144"/>
  <c r="E144"/>
  <c r="F144"/>
  <c r="G144"/>
  <c r="D150"/>
  <c r="E150"/>
  <c r="F150"/>
  <c r="G150"/>
  <c r="D154"/>
  <c r="E154"/>
  <c r="F154"/>
  <c r="G154"/>
  <c r="D162"/>
  <c r="E162"/>
  <c r="F162"/>
  <c r="G162"/>
  <c r="D163"/>
  <c r="E163"/>
  <c r="F163"/>
  <c r="G163"/>
  <c r="D168"/>
  <c r="E168"/>
  <c r="F168"/>
  <c r="G168"/>
  <c r="D172"/>
  <c r="E172"/>
  <c r="F172"/>
  <c r="G172"/>
  <c r="D180"/>
  <c r="E180"/>
  <c r="F180"/>
  <c r="G180"/>
  <c r="D181"/>
  <c r="E181"/>
  <c r="F181"/>
  <c r="G181"/>
  <c r="D186"/>
  <c r="E186"/>
  <c r="F186"/>
  <c r="G186"/>
  <c r="D190"/>
  <c r="E190"/>
  <c r="F190"/>
  <c r="G190"/>
  <c r="D198"/>
  <c r="E198"/>
  <c r="F198"/>
  <c r="F199" s="1"/>
  <c r="F200" s="1"/>
  <c r="F201" s="1"/>
  <c r="G198"/>
  <c r="G199" s="1"/>
  <c r="G200" s="1"/>
  <c r="G201" s="1"/>
  <c r="G202" s="1"/>
  <c r="G203" s="1"/>
  <c r="D199"/>
  <c r="E199"/>
  <c r="D200"/>
  <c r="E200"/>
  <c r="D201"/>
  <c r="E201"/>
  <c r="D202"/>
  <c r="E202"/>
  <c r="D203"/>
  <c r="E203"/>
  <c r="G212"/>
  <c r="G7" i="49"/>
  <c r="F10"/>
  <c r="G20"/>
  <c r="G21" s="1"/>
  <c r="G22" s="1"/>
  <c r="G29" s="1"/>
  <c r="G30" s="1"/>
  <c r="E21"/>
  <c r="F21"/>
  <c r="E22"/>
  <c r="E29" s="1"/>
  <c r="E30" s="1"/>
  <c r="E31" s="1"/>
  <c r="F22"/>
  <c r="G26"/>
  <c r="G27" s="1"/>
  <c r="G28" s="1"/>
  <c r="E27"/>
  <c r="E28" s="1"/>
  <c r="F27"/>
  <c r="F28" s="1"/>
  <c r="F29" s="1"/>
  <c r="F30" s="1"/>
  <c r="F31" s="1"/>
  <c r="G7" i="47"/>
  <c r="G31"/>
  <c r="G22"/>
  <c r="G23" s="1"/>
  <c r="G24" s="1"/>
  <c r="G25" s="1"/>
  <c r="F10"/>
  <c r="E23"/>
  <c r="F23"/>
  <c r="F24" s="1"/>
  <c r="F25" s="1"/>
  <c r="E24"/>
  <c r="E25" s="1"/>
  <c r="E30"/>
  <c r="F32"/>
  <c r="F33"/>
  <c r="F34" s="1"/>
  <c r="F35" s="1"/>
  <c r="G39"/>
  <c r="E40"/>
  <c r="E41" s="1"/>
  <c r="F40"/>
  <c r="F41" s="1"/>
  <c r="G40"/>
  <c r="G41" s="1"/>
  <c r="G7" i="46"/>
  <c r="G30"/>
  <c r="G31" s="1"/>
  <c r="G32" s="1"/>
  <c r="G21"/>
  <c r="G22"/>
  <c r="G23"/>
  <c r="G25" s="1"/>
  <c r="G26" s="1"/>
  <c r="G24"/>
  <c r="E10"/>
  <c r="E25"/>
  <c r="E26" s="1"/>
  <c r="F25"/>
  <c r="F26" s="1"/>
  <c r="E31"/>
  <c r="E32" s="1"/>
  <c r="F31"/>
  <c r="F32" s="1"/>
  <c r="G7" i="45"/>
  <c r="G25"/>
  <c r="G26" s="1"/>
  <c r="G27" s="1"/>
  <c r="G20"/>
  <c r="G21" s="1"/>
  <c r="F10"/>
  <c r="E21"/>
  <c r="F21"/>
  <c r="E26"/>
  <c r="F26"/>
  <c r="F27" s="1"/>
  <c r="E27"/>
  <c r="E28" s="1"/>
  <c r="E29" s="1"/>
  <c r="E30" s="1"/>
  <c r="F27" i="2" s="1"/>
  <c r="G7" i="44"/>
  <c r="E34"/>
  <c r="E35" s="1"/>
  <c r="E36" s="1"/>
  <c r="F34"/>
  <c r="F35" s="1"/>
  <c r="F36" s="1"/>
  <c r="G20"/>
  <c r="G21" s="1"/>
  <c r="G24"/>
  <c r="G25" s="1"/>
  <c r="E21"/>
  <c r="F21"/>
  <c r="E25"/>
  <c r="E26" s="1"/>
  <c r="E27" s="1"/>
  <c r="F25"/>
  <c r="F26" s="1"/>
  <c r="F27" s="1"/>
  <c r="G33"/>
  <c r="G34" s="1"/>
  <c r="E41"/>
  <c r="G41"/>
  <c r="E42"/>
  <c r="G42" s="1"/>
  <c r="F42"/>
  <c r="G45"/>
  <c r="G46" s="1"/>
  <c r="E46"/>
  <c r="F46"/>
  <c r="G49"/>
  <c r="G50" s="1"/>
  <c r="E50"/>
  <c r="F50"/>
  <c r="G53"/>
  <c r="G54" s="1"/>
  <c r="E54"/>
  <c r="F54"/>
  <c r="F55"/>
  <c r="F56" s="1"/>
  <c r="G64"/>
  <c r="G65" s="1"/>
  <c r="G66" s="1"/>
  <c r="G67" s="1"/>
  <c r="E65"/>
  <c r="E66" s="1"/>
  <c r="E67" s="1"/>
  <c r="F65"/>
  <c r="F66"/>
  <c r="F67" s="1"/>
  <c r="G72"/>
  <c r="G75"/>
  <c r="G78"/>
  <c r="G109" s="1"/>
  <c r="G81"/>
  <c r="G84"/>
  <c r="G87"/>
  <c r="G90"/>
  <c r="G93"/>
  <c r="G96"/>
  <c r="G99"/>
  <c r="G102"/>
  <c r="G105"/>
  <c r="G108"/>
  <c r="E109"/>
  <c r="F109"/>
  <c r="F110" s="1"/>
  <c r="F111" s="1"/>
  <c r="F112" s="1"/>
  <c r="E110"/>
  <c r="G119"/>
  <c r="G120" s="1"/>
  <c r="E120"/>
  <c r="F120"/>
  <c r="G123"/>
  <c r="G124" s="1"/>
  <c r="E124"/>
  <c r="E125" s="1"/>
  <c r="E126" s="1"/>
  <c r="E139" s="1"/>
  <c r="F124"/>
  <c r="F125" s="1"/>
  <c r="F126" s="1"/>
  <c r="G131"/>
  <c r="G135"/>
  <c r="G136" s="1"/>
  <c r="E136"/>
  <c r="E137" s="1"/>
  <c r="F136"/>
  <c r="F137" s="1"/>
  <c r="E138"/>
  <c r="F138"/>
  <c r="G138"/>
  <c r="G7" i="43"/>
  <c r="F10"/>
  <c r="G20"/>
  <c r="G21" s="1"/>
  <c r="G22" s="1"/>
  <c r="G23" s="1"/>
  <c r="G24" s="1"/>
  <c r="G25" s="1"/>
  <c r="E9" s="1"/>
  <c r="E21"/>
  <c r="E22" s="1"/>
  <c r="E23" s="1"/>
  <c r="E24" s="1"/>
  <c r="F21"/>
  <c r="F22"/>
  <c r="F23" s="1"/>
  <c r="F24" s="1"/>
  <c r="F25" s="1"/>
  <c r="H25" i="2" s="1"/>
  <c r="E25" i="43"/>
  <c r="G7" i="42"/>
  <c r="F10"/>
  <c r="G21"/>
  <c r="G22" s="1"/>
  <c r="G23" s="1"/>
  <c r="G24" s="1"/>
  <c r="G25" s="1"/>
  <c r="G26" s="1"/>
  <c r="G27" s="1"/>
  <c r="E9" s="1"/>
  <c r="E22"/>
  <c r="E23" s="1"/>
  <c r="E24" s="1"/>
  <c r="E25" s="1"/>
  <c r="E26" s="1"/>
  <c r="E27" s="1"/>
  <c r="F22"/>
  <c r="F23"/>
  <c r="F24" s="1"/>
  <c r="F25" s="1"/>
  <c r="F26" s="1"/>
  <c r="F27" s="1"/>
  <c r="G7" i="41"/>
  <c r="G22"/>
  <c r="G23" s="1"/>
  <c r="G24" s="1"/>
  <c r="G25" s="1"/>
  <c r="G26" s="1"/>
  <c r="G27" s="1"/>
  <c r="G28" s="1"/>
  <c r="E9" s="1"/>
  <c r="G65"/>
  <c r="G66" s="1"/>
  <c r="G67" s="1"/>
  <c r="G68" s="1"/>
  <c r="E57"/>
  <c r="G57" s="1"/>
  <c r="G44"/>
  <c r="G45" s="1"/>
  <c r="G36"/>
  <c r="G37" s="1"/>
  <c r="G40"/>
  <c r="G41" s="1"/>
  <c r="E23"/>
  <c r="E24" s="1"/>
  <c r="E25" s="1"/>
  <c r="E26" s="1"/>
  <c r="E27" s="1"/>
  <c r="E28" s="1"/>
  <c r="F23"/>
  <c r="F24" s="1"/>
  <c r="F25" s="1"/>
  <c r="F26" s="1"/>
  <c r="F27" s="1"/>
  <c r="F28" s="1"/>
  <c r="E37"/>
  <c r="F37"/>
  <c r="E41"/>
  <c r="F41"/>
  <c r="E45"/>
  <c r="F45"/>
  <c r="F46"/>
  <c r="F47" s="1"/>
  <c r="F48" s="1"/>
  <c r="F49" s="1"/>
  <c r="G56"/>
  <c r="E66"/>
  <c r="E67" s="1"/>
  <c r="E68" s="1"/>
  <c r="F66"/>
  <c r="F67" s="1"/>
  <c r="F68" s="1"/>
  <c r="F69" s="1"/>
  <c r="G7" i="40"/>
  <c r="G37"/>
  <c r="G38"/>
  <c r="G39" s="1"/>
  <c r="G40" s="1"/>
  <c r="G22"/>
  <c r="G25"/>
  <c r="G28"/>
  <c r="G78"/>
  <c r="G79" s="1"/>
  <c r="G80" s="1"/>
  <c r="E68"/>
  <c r="G68" s="1"/>
  <c r="G71" s="1"/>
  <c r="G69"/>
  <c r="G70"/>
  <c r="G62"/>
  <c r="G63"/>
  <c r="G64"/>
  <c r="G56"/>
  <c r="G57"/>
  <c r="G58"/>
  <c r="G50"/>
  <c r="G51"/>
  <c r="G52"/>
  <c r="E29"/>
  <c r="F29"/>
  <c r="F31" s="1"/>
  <c r="E30"/>
  <c r="E31"/>
  <c r="E38"/>
  <c r="E39" s="1"/>
  <c r="F38"/>
  <c r="F39" s="1"/>
  <c r="F40" s="1"/>
  <c r="F41" s="1"/>
  <c r="F42" s="1"/>
  <c r="E40"/>
  <c r="E41" s="1"/>
  <c r="E42" s="1"/>
  <c r="E53"/>
  <c r="F53"/>
  <c r="E59"/>
  <c r="F59"/>
  <c r="E65"/>
  <c r="F65"/>
  <c r="E71"/>
  <c r="F71"/>
  <c r="F72" s="1"/>
  <c r="F73" s="1"/>
  <c r="F74" s="1"/>
  <c r="E79"/>
  <c r="E80" s="1"/>
  <c r="F79"/>
  <c r="F80"/>
  <c r="G7" i="38"/>
  <c r="E32"/>
  <c r="E28"/>
  <c r="E24"/>
  <c r="E33" s="1"/>
  <c r="E34" s="1"/>
  <c r="E35" s="1"/>
  <c r="E36" s="1"/>
  <c r="F32"/>
  <c r="F28"/>
  <c r="F24"/>
  <c r="G69"/>
  <c r="G62"/>
  <c r="G63" s="1"/>
  <c r="G64" s="1"/>
  <c r="G50"/>
  <c r="G47"/>
  <c r="G44"/>
  <c r="G56"/>
  <c r="G53"/>
  <c r="D83" s="1"/>
  <c r="D80" s="1"/>
  <c r="F21" i="2" s="1"/>
  <c r="G22" i="38"/>
  <c r="G24" s="1"/>
  <c r="G23"/>
  <c r="G27"/>
  <c r="G28" s="1"/>
  <c r="G31"/>
  <c r="G32" s="1"/>
  <c r="E57"/>
  <c r="F57"/>
  <c r="E63"/>
  <c r="E64" s="1"/>
  <c r="E65" s="1"/>
  <c r="E70" s="1"/>
  <c r="E71" s="1"/>
  <c r="F63"/>
  <c r="F64" s="1"/>
  <c r="G7" i="37"/>
  <c r="F10"/>
  <c r="G20"/>
  <c r="G21" s="1"/>
  <c r="E21"/>
  <c r="F21"/>
  <c r="F22" s="1"/>
  <c r="E22"/>
  <c r="E23"/>
  <c r="E24" s="1"/>
  <c r="E25" s="1"/>
  <c r="G7" i="36"/>
  <c r="E10"/>
  <c r="G21"/>
  <c r="E22"/>
  <c r="F22"/>
  <c r="F23" s="1"/>
  <c r="F24" s="1"/>
  <c r="G22"/>
  <c r="G23" s="1"/>
  <c r="G24" s="1"/>
  <c r="G25" s="1"/>
  <c r="G26" s="1"/>
  <c r="E23"/>
  <c r="E24" s="1"/>
  <c r="E25" s="1"/>
  <c r="E26" s="1"/>
  <c r="E27" s="1"/>
  <c r="F25"/>
  <c r="F26" s="1"/>
  <c r="F27" s="1"/>
  <c r="G19" i="2"/>
  <c r="F10" i="35"/>
  <c r="G21"/>
  <c r="G22" s="1"/>
  <c r="G23" s="1"/>
  <c r="G24" s="1"/>
  <c r="G25" s="1"/>
  <c r="G26" s="1"/>
  <c r="E22"/>
  <c r="E23" s="1"/>
  <c r="E24" s="1"/>
  <c r="E25" s="1"/>
  <c r="E26" s="1"/>
  <c r="E27" s="1"/>
  <c r="G18" i="2" s="1"/>
  <c r="F22" i="35"/>
  <c r="F23" s="1"/>
  <c r="F24" s="1"/>
  <c r="F25" s="1"/>
  <c r="F26" s="1"/>
  <c r="F27" s="1"/>
  <c r="H18" i="2" s="1"/>
  <c r="G7" i="34"/>
  <c r="G20"/>
  <c r="E21"/>
  <c r="E22" s="1"/>
  <c r="E23" s="1"/>
  <c r="F21"/>
  <c r="F22" s="1"/>
  <c r="F23" s="1"/>
  <c r="F34" s="1"/>
  <c r="G29"/>
  <c r="G30" s="1"/>
  <c r="G31" s="1"/>
  <c r="G32" s="1"/>
  <c r="G33" s="1"/>
  <c r="F9" s="1"/>
  <c r="E30"/>
  <c r="E31" s="1"/>
  <c r="E32" s="1"/>
  <c r="E33" s="1"/>
  <c r="F30"/>
  <c r="F31"/>
  <c r="F32" s="1"/>
  <c r="F33" s="1"/>
  <c r="G8" i="33"/>
  <c r="G21"/>
  <c r="E22"/>
  <c r="E23" s="1"/>
  <c r="E24" s="1"/>
  <c r="F22"/>
  <c r="F23" s="1"/>
  <c r="F24" s="1"/>
  <c r="G22"/>
  <c r="G23" s="1"/>
  <c r="G24" s="1"/>
  <c r="G29"/>
  <c r="G30" s="1"/>
  <c r="E30"/>
  <c r="F30"/>
  <c r="F35" s="1"/>
  <c r="F36" s="1"/>
  <c r="F37" s="1"/>
  <c r="G33"/>
  <c r="G34" s="1"/>
  <c r="E34"/>
  <c r="F34"/>
  <c r="E35"/>
  <c r="E36" s="1"/>
  <c r="E37" s="1"/>
  <c r="G45"/>
  <c r="G48" s="1"/>
  <c r="G49" s="1"/>
  <c r="F10" s="1"/>
  <c r="F17" i="3" s="1"/>
  <c r="C48" i="1" s="1"/>
  <c r="E46" i="33"/>
  <c r="F46"/>
  <c r="F47" s="1"/>
  <c r="E47"/>
  <c r="E48"/>
  <c r="E49" s="1"/>
  <c r="F48"/>
  <c r="F49" s="1"/>
  <c r="F50" s="1"/>
  <c r="G7" i="27"/>
  <c r="G20"/>
  <c r="E21"/>
  <c r="F21"/>
  <c r="G21"/>
  <c r="G24"/>
  <c r="E25"/>
  <c r="F25"/>
  <c r="G25"/>
  <c r="G28"/>
  <c r="E29"/>
  <c r="F29"/>
  <c r="G29"/>
  <c r="G32"/>
  <c r="E33"/>
  <c r="F33"/>
  <c r="G33"/>
  <c r="G36"/>
  <c r="E37"/>
  <c r="F37"/>
  <c r="G37"/>
  <c r="G40"/>
  <c r="E41"/>
  <c r="F41"/>
  <c r="G41"/>
  <c r="G44"/>
  <c r="E45"/>
  <c r="F45"/>
  <c r="G45"/>
  <c r="G48"/>
  <c r="E49"/>
  <c r="F49"/>
  <c r="G49"/>
  <c r="G52"/>
  <c r="E53"/>
  <c r="F53"/>
  <c r="G53"/>
  <c r="G56"/>
  <c r="E57"/>
  <c r="F57"/>
  <c r="G57"/>
  <c r="G60"/>
  <c r="G61"/>
  <c r="G62"/>
  <c r="E63"/>
  <c r="F63"/>
  <c r="F64"/>
  <c r="F71" s="1"/>
  <c r="G68"/>
  <c r="E69"/>
  <c r="E70" s="1"/>
  <c r="F69"/>
  <c r="F70" s="1"/>
  <c r="G69"/>
  <c r="G70" s="1"/>
  <c r="G77"/>
  <c r="E78"/>
  <c r="F78"/>
  <c r="F79" s="1"/>
  <c r="E79"/>
  <c r="E80"/>
  <c r="F80"/>
  <c r="G89"/>
  <c r="E90"/>
  <c r="F90"/>
  <c r="F91" s="1"/>
  <c r="F92" s="1"/>
  <c r="G90"/>
  <c r="G91" s="1"/>
  <c r="G92" s="1"/>
  <c r="G93" s="1"/>
  <c r="E91"/>
  <c r="E92" s="1"/>
  <c r="E93" s="1"/>
  <c r="E94" s="1"/>
  <c r="F93"/>
  <c r="F94" s="1"/>
  <c r="G94"/>
  <c r="F9" s="1"/>
  <c r="F10" s="1"/>
  <c r="G7" i="26"/>
  <c r="F10"/>
  <c r="G21"/>
  <c r="G22" s="1"/>
  <c r="G23" s="1"/>
  <c r="G24" s="1"/>
  <c r="G25" s="1"/>
  <c r="G26" s="1"/>
  <c r="E9" s="1"/>
  <c r="E22"/>
  <c r="E23" s="1"/>
  <c r="E24" s="1"/>
  <c r="E25" s="1"/>
  <c r="E26" s="1"/>
  <c r="F14" i="2" s="1"/>
  <c r="F22" i="26"/>
  <c r="F23"/>
  <c r="F24" s="1"/>
  <c r="F25" s="1"/>
  <c r="F26" s="1"/>
  <c r="H14" i="2"/>
  <c r="G7" i="24"/>
  <c r="F10"/>
  <c r="G21"/>
  <c r="G23" s="1"/>
  <c r="G24" s="1"/>
  <c r="G25" s="1"/>
  <c r="E23"/>
  <c r="E24"/>
  <c r="E25" s="1"/>
  <c r="E27" s="1"/>
  <c r="E28" s="1"/>
  <c r="F25"/>
  <c r="F27" s="1"/>
  <c r="F28" s="1"/>
  <c r="G7" i="21"/>
  <c r="G20"/>
  <c r="E21"/>
  <c r="G21" s="1"/>
  <c r="G22" s="1"/>
  <c r="F21"/>
  <c r="E22"/>
  <c r="F22"/>
  <c r="G27"/>
  <c r="G28" s="1"/>
  <c r="E28"/>
  <c r="F28"/>
  <c r="F36" s="1"/>
  <c r="G31"/>
  <c r="G32" s="1"/>
  <c r="E32"/>
  <c r="F32"/>
  <c r="G35"/>
  <c r="G36" s="1"/>
  <c r="G39"/>
  <c r="G40" s="1"/>
  <c r="E40"/>
  <c r="F40"/>
  <c r="F41" s="1"/>
  <c r="F42" s="1"/>
  <c r="F43" s="1"/>
  <c r="G49"/>
  <c r="G50" s="1"/>
  <c r="E50"/>
  <c r="F50"/>
  <c r="F56" s="1"/>
  <c r="G54"/>
  <c r="G55" s="1"/>
  <c r="E55"/>
  <c r="F55"/>
  <c r="E56"/>
  <c r="G62"/>
  <c r="G65"/>
  <c r="G66" s="1"/>
  <c r="E66"/>
  <c r="E67" s="1"/>
  <c r="F66"/>
  <c r="F67" s="1"/>
  <c r="E68"/>
  <c r="E69" s="1"/>
  <c r="F68"/>
  <c r="E12" i="2"/>
  <c r="G7" i="18"/>
  <c r="F10"/>
  <c r="G21"/>
  <c r="E22"/>
  <c r="F22"/>
  <c r="G25"/>
  <c r="G26" s="1"/>
  <c r="E26"/>
  <c r="F26"/>
  <c r="E27"/>
  <c r="E34" s="1"/>
  <c r="E35" s="1"/>
  <c r="E36" s="1"/>
  <c r="E37" s="1"/>
  <c r="G31"/>
  <c r="G32" s="1"/>
  <c r="G33" s="1"/>
  <c r="E32"/>
  <c r="E33" s="1"/>
  <c r="F32"/>
  <c r="F33"/>
  <c r="G34" i="16"/>
  <c r="G35" s="1"/>
  <c r="G36" s="1"/>
  <c r="G37" s="1"/>
  <c r="G26"/>
  <c r="G22"/>
  <c r="G23" s="1"/>
  <c r="G47"/>
  <c r="G48" s="1"/>
  <c r="G49" s="1"/>
  <c r="G50" s="1"/>
  <c r="G51" s="1"/>
  <c r="G52" s="1"/>
  <c r="E23"/>
  <c r="F23"/>
  <c r="F29" s="1"/>
  <c r="E27"/>
  <c r="E28" s="1"/>
  <c r="F27"/>
  <c r="F28"/>
  <c r="E35"/>
  <c r="E36" s="1"/>
  <c r="F35"/>
  <c r="F36" s="1"/>
  <c r="F37" s="1"/>
  <c r="F38" s="1"/>
  <c r="F39" s="1"/>
  <c r="E37"/>
  <c r="E48"/>
  <c r="E49" s="1"/>
  <c r="E50" s="1"/>
  <c r="E51" s="1"/>
  <c r="E52" s="1"/>
  <c r="F48"/>
  <c r="F49" s="1"/>
  <c r="F50" s="1"/>
  <c r="F51" s="1"/>
  <c r="F52" s="1"/>
  <c r="G7" i="11"/>
  <c r="G21"/>
  <c r="G22" s="1"/>
  <c r="G23" s="1"/>
  <c r="E22"/>
  <c r="F22"/>
  <c r="F23"/>
  <c r="F24"/>
  <c r="G29"/>
  <c r="E30"/>
  <c r="E33" s="1"/>
  <c r="E34" s="1"/>
  <c r="G30"/>
  <c r="G32"/>
  <c r="F33"/>
  <c r="F34" s="1"/>
  <c r="F35" s="1"/>
  <c r="F36" s="1"/>
  <c r="G44"/>
  <c r="G45" s="1"/>
  <c r="G46" s="1"/>
  <c r="G47" s="1"/>
  <c r="G48" s="1"/>
  <c r="G49" s="1"/>
  <c r="E45"/>
  <c r="F45"/>
  <c r="F46" s="1"/>
  <c r="F47" s="1"/>
  <c r="E46"/>
  <c r="E47" s="1"/>
  <c r="E48" s="1"/>
  <c r="E49" s="1"/>
  <c r="F48"/>
  <c r="F49" s="1"/>
  <c r="G7" i="9"/>
  <c r="E10"/>
  <c r="G21"/>
  <c r="E22"/>
  <c r="E23" s="1"/>
  <c r="E24" s="1"/>
  <c r="E25" s="1"/>
  <c r="E26" s="1"/>
  <c r="E27" s="1"/>
  <c r="F22"/>
  <c r="F23" s="1"/>
  <c r="F24" s="1"/>
  <c r="F25" s="1"/>
  <c r="F26" s="1"/>
  <c r="F27" s="1"/>
  <c r="G22"/>
  <c r="G23" s="1"/>
  <c r="G24" s="1"/>
  <c r="G25" s="1"/>
  <c r="G26"/>
  <c r="G27" s="1"/>
  <c r="F9" s="1"/>
  <c r="G7" i="7"/>
  <c r="G22"/>
  <c r="E23"/>
  <c r="E24" s="1"/>
  <c r="E25" s="1"/>
  <c r="E26" s="1"/>
  <c r="E27" s="1"/>
  <c r="F23"/>
  <c r="F24" s="1"/>
  <c r="F25" s="1"/>
  <c r="F26" s="1"/>
  <c r="F27" s="1"/>
  <c r="G23"/>
  <c r="G24" s="1"/>
  <c r="G25" s="1"/>
  <c r="G26" s="1"/>
  <c r="G27" s="1"/>
  <c r="E9" s="1"/>
  <c r="G35"/>
  <c r="G36"/>
  <c r="G37"/>
  <c r="G38" s="1"/>
  <c r="G39" s="1"/>
  <c r="G40" s="1"/>
  <c r="G41" s="1"/>
  <c r="G56" s="1"/>
  <c r="E38"/>
  <c r="E39" s="1"/>
  <c r="E40" s="1"/>
  <c r="E41" s="1"/>
  <c r="F38"/>
  <c r="F39"/>
  <c r="F40" s="1"/>
  <c r="F41" s="1"/>
  <c r="G47"/>
  <c r="E48"/>
  <c r="F48"/>
  <c r="G48"/>
  <c r="G51"/>
  <c r="E52"/>
  <c r="F52"/>
  <c r="F53" s="1"/>
  <c r="F54" s="1"/>
  <c r="G52"/>
  <c r="G53" s="1"/>
  <c r="G54" s="1"/>
  <c r="G55" s="1"/>
  <c r="E53"/>
  <c r="E54" s="1"/>
  <c r="E55" s="1"/>
  <c r="F55"/>
  <c r="G63"/>
  <c r="G64"/>
  <c r="E65"/>
  <c r="F65"/>
  <c r="G65"/>
  <c r="G68"/>
  <c r="E69"/>
  <c r="E70" s="1"/>
  <c r="E71" s="1"/>
  <c r="F69"/>
  <c r="F70" s="1"/>
  <c r="G69"/>
  <c r="G70" s="1"/>
  <c r="E72"/>
  <c r="E73" s="1"/>
  <c r="G7" i="2"/>
  <c r="G7" i="6"/>
  <c r="G20"/>
  <c r="G21"/>
  <c r="E22"/>
  <c r="E23" s="1"/>
  <c r="E24" s="1"/>
  <c r="F22"/>
  <c r="F23" s="1"/>
  <c r="F24" s="1"/>
  <c r="G22"/>
  <c r="G23" s="1"/>
  <c r="G24" s="1"/>
  <c r="E29"/>
  <c r="F29"/>
  <c r="G38"/>
  <c r="G39" s="1"/>
  <c r="G40" s="1"/>
  <c r="E39"/>
  <c r="E40" s="1"/>
  <c r="E41" s="1"/>
  <c r="F39"/>
  <c r="F40" s="1"/>
  <c r="F41" s="1"/>
  <c r="G41"/>
  <c r="D7" i="3"/>
  <c r="D8"/>
  <c r="D9"/>
  <c r="E9"/>
  <c r="C12" i="1" s="1"/>
  <c r="D10" i="3"/>
  <c r="D11"/>
  <c r="D12"/>
  <c r="F12"/>
  <c r="C43" i="1" s="1"/>
  <c r="D13" i="3"/>
  <c r="D14"/>
  <c r="F14"/>
  <c r="C45" i="1" s="1"/>
  <c r="D15" i="3"/>
  <c r="F15"/>
  <c r="C46" i="1" s="1"/>
  <c r="D16" i="3"/>
  <c r="D17"/>
  <c r="D18"/>
  <c r="D19"/>
  <c r="F19"/>
  <c r="D20"/>
  <c r="E20"/>
  <c r="C23" i="1" s="1"/>
  <c r="D21" i="3"/>
  <c r="F21"/>
  <c r="C52" i="1" s="1"/>
  <c r="D22" i="3"/>
  <c r="D23"/>
  <c r="D24"/>
  <c r="D25"/>
  <c r="F25"/>
  <c r="C56" i="1" s="1"/>
  <c r="D26" i="3"/>
  <c r="F26"/>
  <c r="C57" i="1" s="1"/>
  <c r="D27" i="3"/>
  <c r="D28"/>
  <c r="F28"/>
  <c r="D29"/>
  <c r="E29"/>
  <c r="C32" i="1" s="1"/>
  <c r="D30" i="3"/>
  <c r="F30"/>
  <c r="D31"/>
  <c r="F31"/>
  <c r="C62" i="1" s="1"/>
  <c r="D32" i="3"/>
  <c r="D6" i="2"/>
  <c r="D7"/>
  <c r="D8"/>
  <c r="G8"/>
  <c r="H8"/>
  <c r="D9"/>
  <c r="D10"/>
  <c r="D11"/>
  <c r="G11"/>
  <c r="H11"/>
  <c r="D12"/>
  <c r="G12"/>
  <c r="H12"/>
  <c r="D13"/>
  <c r="F13"/>
  <c r="G13"/>
  <c r="H13"/>
  <c r="D14"/>
  <c r="G14"/>
  <c r="D15"/>
  <c r="G15"/>
  <c r="D16"/>
  <c r="G16"/>
  <c r="H16"/>
  <c r="D17"/>
  <c r="G17"/>
  <c r="H17"/>
  <c r="D18"/>
  <c r="F18"/>
  <c r="D19"/>
  <c r="F19"/>
  <c r="H19"/>
  <c r="D20"/>
  <c r="G20"/>
  <c r="H20"/>
  <c r="D21"/>
  <c r="G21"/>
  <c r="H21"/>
  <c r="D22"/>
  <c r="G22"/>
  <c r="H22"/>
  <c r="D23"/>
  <c r="G23"/>
  <c r="D24"/>
  <c r="G24"/>
  <c r="H24"/>
  <c r="D25"/>
  <c r="G25"/>
  <c r="D26"/>
  <c r="H26"/>
  <c r="D27"/>
  <c r="G27"/>
  <c r="D28"/>
  <c r="F28"/>
  <c r="D29"/>
  <c r="G29"/>
  <c r="H29"/>
  <c r="D30"/>
  <c r="G30"/>
  <c r="H30"/>
  <c r="C50" i="1"/>
  <c r="C59"/>
  <c r="C61"/>
  <c r="C69"/>
  <c r="F20" i="2" l="1"/>
  <c r="I20" s="1"/>
  <c r="E10" i="42"/>
  <c r="G10" s="1"/>
  <c r="E25" i="3"/>
  <c r="C28" i="1" s="1"/>
  <c r="F18" i="3"/>
  <c r="C49" i="1" s="1"/>
  <c r="F10" i="34"/>
  <c r="E10" i="41"/>
  <c r="E24" i="3"/>
  <c r="C27" i="1" s="1"/>
  <c r="F24" i="2"/>
  <c r="F125" i="50"/>
  <c r="F202" s="1"/>
  <c r="F203" s="1"/>
  <c r="G65" i="38"/>
  <c r="G70" s="1"/>
  <c r="G71" s="1"/>
  <c r="F9" s="1"/>
  <c r="G9" i="26"/>
  <c r="G15" i="3" s="1"/>
  <c r="E15"/>
  <c r="C18" i="1" s="1"/>
  <c r="E10" i="26"/>
  <c r="G10" s="1"/>
  <c r="E56" i="7"/>
  <c r="E74" s="1"/>
  <c r="E75" s="1"/>
  <c r="F70" i="41"/>
  <c r="H23" i="2" s="1"/>
  <c r="G28" i="45"/>
  <c r="G29" s="1"/>
  <c r="E9" s="1"/>
  <c r="G29" i="6"/>
  <c r="G30" s="1"/>
  <c r="G32" s="1"/>
  <c r="G33" s="1"/>
  <c r="E9" s="1"/>
  <c r="E7" i="3" s="1"/>
  <c r="F26" i="24"/>
  <c r="E58" i="41"/>
  <c r="E27" i="2"/>
  <c r="F30" i="6"/>
  <c r="F31" s="1"/>
  <c r="F50" i="11"/>
  <c r="H9" i="2" s="1"/>
  <c r="G33" i="11"/>
  <c r="G34" s="1"/>
  <c r="G24"/>
  <c r="F53" i="16"/>
  <c r="H10" i="2" s="1"/>
  <c r="E36" i="21"/>
  <c r="E64" i="27"/>
  <c r="G35" i="33"/>
  <c r="G36" s="1"/>
  <c r="G37" s="1"/>
  <c r="G33" i="38"/>
  <c r="G57"/>
  <c r="F33"/>
  <c r="F34" s="1"/>
  <c r="G34" s="1"/>
  <c r="G35" s="1"/>
  <c r="F30" i="40"/>
  <c r="E46" i="41"/>
  <c r="E47" s="1"/>
  <c r="E48" s="1"/>
  <c r="E49" s="1"/>
  <c r="G137" i="44"/>
  <c r="E111"/>
  <c r="E112" s="1"/>
  <c r="F56" i="7"/>
  <c r="F81" i="27"/>
  <c r="F81" i="40"/>
  <c r="F82" s="1"/>
  <c r="F69" i="21"/>
  <c r="F70" s="1"/>
  <c r="F30" i="2"/>
  <c r="I30" s="1"/>
  <c r="E29" i="16"/>
  <c r="E41" i="21"/>
  <c r="E42" s="1"/>
  <c r="E43" s="1"/>
  <c r="E70" s="1"/>
  <c r="F95" i="27"/>
  <c r="H15" i="2" s="1"/>
  <c r="G63" i="27"/>
  <c r="G64" s="1"/>
  <c r="E33" i="3" s="1"/>
  <c r="G33" s="1"/>
  <c r="G46" i="33"/>
  <c r="G47" s="1"/>
  <c r="E72" i="40"/>
  <c r="E73" s="1"/>
  <c r="E74" s="1"/>
  <c r="E81" s="1"/>
  <c r="E82" s="1"/>
  <c r="E83" s="1"/>
  <c r="E55" i="44"/>
  <c r="E56" s="1"/>
  <c r="F28" i="45"/>
  <c r="F29" s="1"/>
  <c r="F30" s="1"/>
  <c r="H27" i="2" s="1"/>
  <c r="E33" i="46"/>
  <c r="E34"/>
  <c r="E35" s="1"/>
  <c r="E36" s="1"/>
  <c r="G28" i="2" s="1"/>
  <c r="G9" i="43"/>
  <c r="G26" i="3" s="1"/>
  <c r="E26"/>
  <c r="C29" i="1" s="1"/>
  <c r="I21" i="2"/>
  <c r="I24"/>
  <c r="I14"/>
  <c r="I27"/>
  <c r="I18"/>
  <c r="F9" i="16"/>
  <c r="G9" i="9"/>
  <c r="G9" i="3" s="1"/>
  <c r="F9"/>
  <c r="C40" i="1" s="1"/>
  <c r="F10" i="9"/>
  <c r="G10" s="1"/>
  <c r="G6" i="2"/>
  <c r="E30" i="6"/>
  <c r="G72" i="7"/>
  <c r="G73" s="1"/>
  <c r="G74" s="1"/>
  <c r="G71"/>
  <c r="I19" i="2"/>
  <c r="I13"/>
  <c r="F9" i="6"/>
  <c r="E9" i="2"/>
  <c r="E31" s="1"/>
  <c r="E33" s="1"/>
  <c r="C67" i="1" s="1"/>
  <c r="E10" i="6"/>
  <c r="E10" i="7"/>
  <c r="E8" i="3"/>
  <c r="C11" i="1" s="1"/>
  <c r="E24" i="11"/>
  <c r="E35" s="1"/>
  <c r="E36" s="1"/>
  <c r="E50" s="1"/>
  <c r="E23"/>
  <c r="G26" i="24"/>
  <c r="G27"/>
  <c r="G27" i="35"/>
  <c r="E9"/>
  <c r="G30" i="47"/>
  <c r="G32" s="1"/>
  <c r="G33" s="1"/>
  <c r="G34" s="1"/>
  <c r="G35" s="1"/>
  <c r="G42" s="1"/>
  <c r="E32"/>
  <c r="E33" s="1"/>
  <c r="E34" s="1"/>
  <c r="E35" s="1"/>
  <c r="E42" s="1"/>
  <c r="E43" s="1"/>
  <c r="G31" i="49"/>
  <c r="E9"/>
  <c r="F71" i="7"/>
  <c r="F72"/>
  <c r="F73" s="1"/>
  <c r="F74" s="1"/>
  <c r="F75" s="1"/>
  <c r="H7" i="2" s="1"/>
  <c r="F8"/>
  <c r="G27" i="16"/>
  <c r="G10" i="2"/>
  <c r="G22" i="18"/>
  <c r="G27" s="1"/>
  <c r="G27" i="36"/>
  <c r="F9"/>
  <c r="F25" i="2"/>
  <c r="E57" i="44"/>
  <c r="E113" s="1"/>
  <c r="E140" s="1"/>
  <c r="G56"/>
  <c r="G34" i="18"/>
  <c r="G35" s="1"/>
  <c r="G36" s="1"/>
  <c r="F11" i="33"/>
  <c r="F16" i="3"/>
  <c r="C47" i="1" s="1"/>
  <c r="E38" i="16"/>
  <c r="E39" s="1"/>
  <c r="E53" s="1"/>
  <c r="F9" i="11"/>
  <c r="D31" i="2"/>
  <c r="D33" s="1"/>
  <c r="G31" i="6"/>
  <c r="G23" i="37"/>
  <c r="G24" s="1"/>
  <c r="G25" s="1"/>
  <c r="G22"/>
  <c r="G110" i="44"/>
  <c r="G111" s="1"/>
  <c r="G112" s="1"/>
  <c r="G26" i="2"/>
  <c r="G56" i="21"/>
  <c r="G41"/>
  <c r="G42" s="1"/>
  <c r="G43" s="1"/>
  <c r="E9" s="1"/>
  <c r="F65" i="38"/>
  <c r="F70" s="1"/>
  <c r="F71" s="1"/>
  <c r="G65" i="40"/>
  <c r="G9" i="42"/>
  <c r="G25" i="3" s="1"/>
  <c r="G35" i="44"/>
  <c r="G36" s="1"/>
  <c r="G67" i="21"/>
  <c r="G68"/>
  <c r="G69" s="1"/>
  <c r="G80" i="27"/>
  <c r="G78"/>
  <c r="G79" s="1"/>
  <c r="F33" i="46"/>
  <c r="F34"/>
  <c r="F35" s="1"/>
  <c r="F36" s="1"/>
  <c r="H28" i="2" s="1"/>
  <c r="G34" i="46"/>
  <c r="G35" s="1"/>
  <c r="G33"/>
  <c r="G8" i="50"/>
  <c r="F9"/>
  <c r="G9" s="1"/>
  <c r="E26" i="24"/>
  <c r="F100" i="27"/>
  <c r="E71"/>
  <c r="E81" s="1"/>
  <c r="E95" s="1"/>
  <c r="E50" i="33"/>
  <c r="E9" i="37"/>
  <c r="G53" i="40"/>
  <c r="G29"/>
  <c r="G46" i="41"/>
  <c r="G47" s="1"/>
  <c r="G48" s="1"/>
  <c r="G49" s="1"/>
  <c r="E10" i="43"/>
  <c r="G10" s="1"/>
  <c r="F57" i="44"/>
  <c r="F113" s="1"/>
  <c r="G100" i="27"/>
  <c r="H32" i="2" s="1"/>
  <c r="I32" s="1"/>
  <c r="G71" i="27"/>
  <c r="E37" i="38"/>
  <c r="E72" s="1"/>
  <c r="F27" i="18"/>
  <c r="F34" s="1"/>
  <c r="F35" s="1"/>
  <c r="F36" s="1"/>
  <c r="F37" s="1"/>
  <c r="E34" i="34"/>
  <c r="F83" i="40"/>
  <c r="G59"/>
  <c r="F139" i="44"/>
  <c r="G125"/>
  <c r="G126" s="1"/>
  <c r="G139" s="1"/>
  <c r="G26"/>
  <c r="G27" s="1"/>
  <c r="G30" i="45"/>
  <c r="G9"/>
  <c r="G28" i="3" s="1"/>
  <c r="F42" i="47"/>
  <c r="F43" s="1"/>
  <c r="G21" i="34"/>
  <c r="G22" s="1"/>
  <c r="G23" s="1"/>
  <c r="F23" i="37"/>
  <c r="F24" s="1"/>
  <c r="F25" s="1"/>
  <c r="G55" i="44"/>
  <c r="E10" i="33" l="1"/>
  <c r="G50"/>
  <c r="E59" i="41"/>
  <c r="G58"/>
  <c r="G42" i="6"/>
  <c r="E10" i="45"/>
  <c r="G10" s="1"/>
  <c r="E28" i="3"/>
  <c r="C31" i="1" s="1"/>
  <c r="G72" i="40"/>
  <c r="G73" s="1"/>
  <c r="G74" s="1"/>
  <c r="G81" s="1"/>
  <c r="G82" s="1"/>
  <c r="G83" s="1"/>
  <c r="F22" i="2" s="1"/>
  <c r="F35" i="38"/>
  <c r="F36" s="1"/>
  <c r="F37" s="1"/>
  <c r="F32" i="6"/>
  <c r="F33" s="1"/>
  <c r="F42" s="1"/>
  <c r="H6" i="2" s="1"/>
  <c r="G35" i="11"/>
  <c r="G36" s="1"/>
  <c r="H31" i="2"/>
  <c r="H33" s="1"/>
  <c r="C71" i="1" s="1"/>
  <c r="F15" i="2"/>
  <c r="F9" i="44"/>
  <c r="E9" i="47"/>
  <c r="G43"/>
  <c r="F29" i="2" s="1"/>
  <c r="G30" i="40"/>
  <c r="G31"/>
  <c r="G41" s="1"/>
  <c r="G42" s="1"/>
  <c r="E9" s="1"/>
  <c r="E10" i="37"/>
  <c r="G10" s="1"/>
  <c r="G9"/>
  <c r="G21" i="3" s="1"/>
  <c r="E21"/>
  <c r="C24" i="1" s="1"/>
  <c r="F10" i="16"/>
  <c r="F11" i="3"/>
  <c r="C42" i="1" s="1"/>
  <c r="I25" i="2"/>
  <c r="C10" i="1"/>
  <c r="F10" i="6"/>
  <c r="F7" i="3"/>
  <c r="F9" i="7"/>
  <c r="G75"/>
  <c r="F16" i="2"/>
  <c r="G36" i="46"/>
  <c r="F9"/>
  <c r="G37" i="18"/>
  <c r="E9"/>
  <c r="F10" i="38"/>
  <c r="F22" i="3"/>
  <c r="C53" i="1" s="1"/>
  <c r="F11" i="2"/>
  <c r="G10" i="6"/>
  <c r="G81" i="27"/>
  <c r="G9" i="6"/>
  <c r="G7" i="3" s="1"/>
  <c r="E10" i="21"/>
  <c r="E13" i="3"/>
  <c r="C16" i="1" s="1"/>
  <c r="F10" i="3"/>
  <c r="C41" i="1" s="1"/>
  <c r="F10" i="11"/>
  <c r="G28" i="16"/>
  <c r="G29"/>
  <c r="G38" s="1"/>
  <c r="G39" s="1"/>
  <c r="E31" i="6"/>
  <c r="E32"/>
  <c r="E33" s="1"/>
  <c r="E42" s="1"/>
  <c r="F9" i="21"/>
  <c r="G70"/>
  <c r="G9" i="36"/>
  <c r="G20" i="3" s="1"/>
  <c r="F10" i="36"/>
  <c r="G10" s="1"/>
  <c r="F20" i="3"/>
  <c r="C51" i="1" s="1"/>
  <c r="G34" i="34"/>
  <c r="E9"/>
  <c r="F17" i="2"/>
  <c r="G9"/>
  <c r="I8"/>
  <c r="E10" i="49"/>
  <c r="G10" s="1"/>
  <c r="G9"/>
  <c r="G31" i="3" s="1"/>
  <c r="E31"/>
  <c r="C34" i="1" s="1"/>
  <c r="E10" i="35"/>
  <c r="G10" s="1"/>
  <c r="G9"/>
  <c r="G19" i="3" s="1"/>
  <c r="E19"/>
  <c r="C22" i="1" s="1"/>
  <c r="E9" i="24"/>
  <c r="G28"/>
  <c r="F140" i="44"/>
  <c r="F72" i="38"/>
  <c r="G113" i="44"/>
  <c r="E9" s="1"/>
  <c r="G57"/>
  <c r="I28" i="2"/>
  <c r="E9" i="11" l="1"/>
  <c r="G50"/>
  <c r="E17" i="3"/>
  <c r="C20" i="1" s="1"/>
  <c r="E11" i="33"/>
  <c r="G11" s="1"/>
  <c r="G10"/>
  <c r="G17" i="3" s="1"/>
  <c r="F9" i="40"/>
  <c r="G59" i="41"/>
  <c r="E60"/>
  <c r="G36" i="38"/>
  <c r="G37" s="1"/>
  <c r="G72" s="1"/>
  <c r="G80" s="1"/>
  <c r="G9" i="44"/>
  <c r="G27" i="3" s="1"/>
  <c r="E10" i="44"/>
  <c r="E27" i="3"/>
  <c r="C30" i="1" s="1"/>
  <c r="F10" i="40"/>
  <c r="F23" i="3"/>
  <c r="C54" i="1" s="1"/>
  <c r="F10" i="21"/>
  <c r="F13" i="3"/>
  <c r="C44" i="1" s="1"/>
  <c r="I15" i="2"/>
  <c r="F10"/>
  <c r="E10" i="24"/>
  <c r="G10" s="1"/>
  <c r="G9"/>
  <c r="G14" i="3" s="1"/>
  <c r="E14"/>
  <c r="C17" i="1" s="1"/>
  <c r="F12" i="2"/>
  <c r="E9" i="16"/>
  <c r="G53"/>
  <c r="E9" i="38"/>
  <c r="I16" i="2"/>
  <c r="E10" i="40"/>
  <c r="G10" s="1"/>
  <c r="G9"/>
  <c r="G23" i="3" s="1"/>
  <c r="E23"/>
  <c r="C26" i="1" s="1"/>
  <c r="G9" i="47"/>
  <c r="G30" i="3" s="1"/>
  <c r="E10" i="47"/>
  <c r="G10" s="1"/>
  <c r="E30" i="3"/>
  <c r="C33" i="1" s="1"/>
  <c r="G140" i="44"/>
  <c r="G10" i="21"/>
  <c r="F6" i="2"/>
  <c r="I6" s="1"/>
  <c r="I11"/>
  <c r="E10" i="18"/>
  <c r="G10" s="1"/>
  <c r="G9"/>
  <c r="G12" i="3" s="1"/>
  <c r="E12"/>
  <c r="C15" i="1" s="1"/>
  <c r="G9" i="46"/>
  <c r="G29" i="3" s="1"/>
  <c r="F10" i="46"/>
  <c r="G10" s="1"/>
  <c r="F29" i="3"/>
  <c r="C60" i="1" s="1"/>
  <c r="F7" i="2"/>
  <c r="G9" i="34"/>
  <c r="G18" i="3" s="1"/>
  <c r="E10" i="34"/>
  <c r="G10" s="1"/>
  <c r="E18" i="3"/>
  <c r="C21" i="1" s="1"/>
  <c r="F10" i="44"/>
  <c r="F27" i="3"/>
  <c r="C58" i="1" s="1"/>
  <c r="I17" i="2"/>
  <c r="E9" i="27"/>
  <c r="G95"/>
  <c r="F8" i="3"/>
  <c r="C39" i="1" s="1"/>
  <c r="F10" i="7"/>
  <c r="G10" s="1"/>
  <c r="G9"/>
  <c r="G8" i="3" s="1"/>
  <c r="C38" i="1"/>
  <c r="I22" i="2"/>
  <c r="I29"/>
  <c r="G31"/>
  <c r="G33" s="1"/>
  <c r="C68" i="1" s="1"/>
  <c r="C72" s="1"/>
  <c r="G9" i="21"/>
  <c r="G13" i="3" s="1"/>
  <c r="F9" i="2" l="1"/>
  <c r="I9" s="1"/>
  <c r="G60" i="41"/>
  <c r="E61"/>
  <c r="E10" i="3"/>
  <c r="C13" i="1" s="1"/>
  <c r="E10" i="11"/>
  <c r="G10" s="1"/>
  <c r="G9"/>
  <c r="G10" i="3" s="1"/>
  <c r="E10" i="27"/>
  <c r="G10" s="1"/>
  <c r="G9"/>
  <c r="G16" i="3" s="1"/>
  <c r="E16"/>
  <c r="C19" i="1" s="1"/>
  <c r="I7" i="2"/>
  <c r="I10"/>
  <c r="I12"/>
  <c r="G10" i="44"/>
  <c r="F26" i="2"/>
  <c r="E10" i="38"/>
  <c r="G10" s="1"/>
  <c r="G9"/>
  <c r="G22" i="3" s="1"/>
  <c r="E22"/>
  <c r="C25" i="1" s="1"/>
  <c r="E11" i="3"/>
  <c r="G9" i="16"/>
  <c r="G11" i="3" s="1"/>
  <c r="E10" i="16"/>
  <c r="G10" s="1"/>
  <c r="G61" i="41" l="1"/>
  <c r="G69" s="1"/>
  <c r="E69"/>
  <c r="E70" s="1"/>
  <c r="C14" i="1"/>
  <c r="C35" s="1"/>
  <c r="E32" i="3"/>
  <c r="E34" s="1"/>
  <c r="I26" i="2"/>
  <c r="F23" l="1"/>
  <c r="F9" i="41"/>
  <c r="G70"/>
  <c r="I23" i="2" l="1"/>
  <c r="I31" s="1"/>
  <c r="I33" s="1"/>
  <c r="F31"/>
  <c r="F33" s="1"/>
  <c r="G9" i="41"/>
  <c r="G24" i="3" s="1"/>
  <c r="G32" s="1"/>
  <c r="G34" s="1"/>
  <c r="F24"/>
  <c r="F10" i="41"/>
  <c r="G10" s="1"/>
  <c r="F32" i="3" l="1"/>
  <c r="F34" s="1"/>
  <c r="C55" i="1"/>
  <c r="C63" s="1"/>
  <c r="C64" s="1"/>
</calcChain>
</file>

<file path=xl/comments1.xml><?xml version="1.0" encoding="utf-8"?>
<comments xmlns="http://schemas.openxmlformats.org/spreadsheetml/2006/main">
  <authors>
    <author>sonam</author>
  </authors>
  <commentList>
    <comment ref="F32" authorId="0">
      <text>
        <r>
          <rPr>
            <b/>
            <sz val="9"/>
            <color indexed="81"/>
            <rFont val="Tahoma"/>
            <charset val="1"/>
          </rPr>
          <t>sonam:</t>
        </r>
        <r>
          <rPr>
            <sz val="9"/>
            <color indexed="81"/>
            <rFont val="Tahoma"/>
            <charset val="1"/>
          </rPr>
          <t xml:space="preserve">
STIDF
</t>
        </r>
      </text>
    </comment>
  </commentList>
</comments>
</file>

<file path=xl/comments2.xml><?xml version="1.0" encoding="utf-8"?>
<comments xmlns="http://schemas.openxmlformats.org/spreadsheetml/2006/main">
  <authors>
    <author>BUDGET SECTION</author>
  </authors>
  <commentList>
    <comment ref="E39" authorId="0">
      <text>
        <r>
          <rPr>
            <b/>
            <sz val="9"/>
            <color indexed="81"/>
            <rFont val="Tahoma"/>
            <charset val="1"/>
          </rPr>
          <t>BUDGET SECTION:
dif of 3….should be 145933</t>
        </r>
      </text>
    </comment>
    <comment ref="F39" authorId="0">
      <text>
        <r>
          <rPr>
            <b/>
            <sz val="9"/>
            <color indexed="81"/>
            <rFont val="Tahoma"/>
            <charset val="1"/>
          </rPr>
          <t>BUDGET SECTION:
dif of 3….should be 145933</t>
        </r>
      </text>
    </comment>
    <comment ref="G39" authorId="0">
      <text>
        <r>
          <rPr>
            <b/>
            <sz val="9"/>
            <color indexed="81"/>
            <rFont val="Tahoma"/>
            <charset val="1"/>
          </rPr>
          <t>BUDGET SECTION:
dif of 3….should be 145933</t>
        </r>
      </text>
    </comment>
    <comment ref="H39" authorId="0">
      <text>
        <r>
          <rPr>
            <b/>
            <sz val="9"/>
            <color indexed="81"/>
            <rFont val="Tahoma"/>
            <charset val="1"/>
          </rPr>
          <t>BUDGET SECTION:
dif of 3….should be 145933</t>
        </r>
      </text>
    </comment>
  </commentList>
</comments>
</file>

<file path=xl/comments3.xml><?xml version="1.0" encoding="utf-8"?>
<comments xmlns="http://schemas.openxmlformats.org/spreadsheetml/2006/main">
  <authors>
    <author>binod</author>
  </authors>
  <commentList>
    <comment ref="E22" authorId="0">
      <text>
        <r>
          <rPr>
            <b/>
            <sz val="9"/>
            <color indexed="81"/>
            <rFont val="Tahoma"/>
            <charset val="1"/>
          </rPr>
          <t>binod:</t>
        </r>
        <r>
          <rPr>
            <sz val="9"/>
            <color indexed="81"/>
            <rFont val="Tahoma"/>
            <charset val="1"/>
          </rPr>
          <t xml:space="preserve">
17 nos. employee
</t>
        </r>
      </text>
    </comment>
    <comment ref="E23" authorId="0">
      <text>
        <r>
          <rPr>
            <b/>
            <sz val="9"/>
            <color indexed="81"/>
            <rFont val="Tahoma"/>
            <charset val="1"/>
          </rPr>
          <t>binod:</t>
        </r>
        <r>
          <rPr>
            <sz val="9"/>
            <color indexed="81"/>
            <rFont val="Tahoma"/>
            <charset val="1"/>
          </rPr>
          <t xml:space="preserve">
49 nos. (34+15) employee (7661+3314)
</t>
        </r>
      </text>
    </comment>
    <comment ref="E27" authorId="0">
      <text>
        <r>
          <rPr>
            <b/>
            <sz val="9"/>
            <color indexed="81"/>
            <rFont val="Tahoma"/>
            <charset val="1"/>
          </rPr>
          <t>binod:</t>
        </r>
        <r>
          <rPr>
            <sz val="9"/>
            <color indexed="81"/>
            <rFont val="Tahoma"/>
            <charset val="1"/>
          </rPr>
          <t xml:space="preserve">
10 nos. employee
</t>
        </r>
      </text>
    </comment>
    <comment ref="F69" authorId="0">
      <text>
        <r>
          <rPr>
            <b/>
            <sz val="9"/>
            <color indexed="81"/>
            <rFont val="Tahoma"/>
            <charset val="1"/>
          </rPr>
          <t>binod:</t>
        </r>
        <r>
          <rPr>
            <sz val="9"/>
            <color indexed="81"/>
            <rFont val="Tahoma"/>
            <charset val="1"/>
          </rPr>
          <t xml:space="preserve">
16 nos employee
</t>
        </r>
      </text>
    </comment>
    <comment ref="J69" authorId="0">
      <text>
        <r>
          <rPr>
            <b/>
            <sz val="9"/>
            <color indexed="81"/>
            <rFont val="Tahoma"/>
            <charset val="1"/>
          </rPr>
          <t>binod:</t>
        </r>
        <r>
          <rPr>
            <sz val="9"/>
            <color indexed="81"/>
            <rFont val="Tahoma"/>
            <charset val="1"/>
          </rPr>
          <t xml:space="preserve">
16 nos employee
</t>
        </r>
      </text>
    </comment>
  </commentList>
</comments>
</file>

<file path=xl/comments4.xml><?xml version="1.0" encoding="utf-8"?>
<comments xmlns="http://schemas.openxmlformats.org/spreadsheetml/2006/main">
  <authors>
    <author>karma</author>
  </authors>
  <commentList>
    <comment ref="E36" authorId="0">
      <text>
        <r>
          <rPr>
            <b/>
            <sz val="9"/>
            <color indexed="81"/>
            <rFont val="Tahoma"/>
            <charset val="1"/>
          </rPr>
          <t>karma:</t>
        </r>
        <r>
          <rPr>
            <sz val="9"/>
            <color indexed="81"/>
            <rFont val="Tahoma"/>
            <charset val="1"/>
          </rPr>
          <t xml:space="preserve">
unspent not yet received
</t>
        </r>
      </text>
    </comment>
  </commentList>
</comments>
</file>

<file path=xl/sharedStrings.xml><?xml version="1.0" encoding="utf-8"?>
<sst xmlns="http://schemas.openxmlformats.org/spreadsheetml/2006/main" count="2469" uniqueCount="783">
  <si>
    <t>Sikkim Nationalised Transport</t>
  </si>
  <si>
    <t>Social  Justice, Empowerment and Welfare</t>
  </si>
  <si>
    <t>60.74.02</t>
  </si>
  <si>
    <t>60.75.02</t>
  </si>
  <si>
    <r>
      <t>(</t>
    </r>
    <r>
      <rPr>
        <b/>
        <i/>
        <sz val="11"/>
        <rFont val="Rupee Foradian"/>
        <family val="2"/>
      </rPr>
      <t>`</t>
    </r>
    <r>
      <rPr>
        <b/>
        <i/>
        <sz val="11"/>
        <rFont val="Times New Roman"/>
        <family val="1"/>
      </rPr>
      <t xml:space="preserve"> in lakh)</t>
    </r>
  </si>
  <si>
    <r>
      <t xml:space="preserve">             Thirteen Supplementary Demands includes the amount required for implementation of Centrally Sponsored Schemes involving total outlay of </t>
    </r>
    <r>
      <rPr>
        <sz val="11"/>
        <rFont val="Rupee Foradian"/>
        <family val="2"/>
      </rPr>
      <t>`</t>
    </r>
    <r>
      <rPr>
        <sz val="11"/>
        <rFont val="Times New Roman"/>
        <family val="1"/>
      </rPr>
      <t xml:space="preserve">1377.45 lakhs, three Demands includes expenditure under North Eastern Council involving total outlay of </t>
    </r>
    <r>
      <rPr>
        <sz val="11"/>
        <rFont val="Rupee Foradian"/>
        <family val="2"/>
      </rPr>
      <t>`</t>
    </r>
    <r>
      <rPr>
        <sz val="11"/>
        <rFont val="Times New Roman"/>
        <family val="1"/>
      </rPr>
      <t xml:space="preserve">220.33 lakhs and one Demand under Non-Plan includes provision for transfer to State Disaster Response Fund amounting to </t>
    </r>
    <r>
      <rPr>
        <sz val="11"/>
        <rFont val="Rupee Foradian"/>
        <family val="2"/>
      </rPr>
      <t>`</t>
    </r>
    <r>
      <rPr>
        <sz val="11"/>
        <rFont val="Times New Roman"/>
        <family val="1"/>
      </rPr>
      <t>21180.00 lakhs.</t>
    </r>
  </si>
  <si>
    <t>Subject: Second Batch of Supplementary Demands for Grants : 2011-12</t>
  </si>
  <si>
    <r>
      <t xml:space="preserve">             Twenty one Supplementary Demands totaling </t>
    </r>
    <r>
      <rPr>
        <sz val="11"/>
        <rFont val="Rupee Foradian"/>
        <family val="2"/>
      </rPr>
      <t>`</t>
    </r>
    <r>
      <rPr>
        <sz val="11"/>
        <rFont val="Times New Roman"/>
        <family val="1"/>
      </rPr>
      <t>7390.97 lakhs under State Plan are necessiated due to sectoral adjustments.</t>
    </r>
  </si>
  <si>
    <t>SECOND  SUPPLEMENTARY DEMANDS FOR GRANTS 2011-12</t>
  </si>
  <si>
    <t xml:space="preserve">           The reasons for Supplementary provisions have been recorded in the relevant Grants/Appropriation along with the reason for shortfall. </t>
  </si>
  <si>
    <t>#66.44.81</t>
  </si>
  <si>
    <t>Integrated Forest Protection Scheme                       
(90:10% CSS)</t>
  </si>
  <si>
    <t>(*) New Head (#) State share only</t>
  </si>
  <si>
    <t>The Supplementary is required for (a) State share for implementation of Scheme under JICA (b) Implementation of Centrally Sponsored Schemes.</t>
  </si>
  <si>
    <t>Ornamental Fish Unit (OFU) 
(90:10% CSS)</t>
  </si>
  <si>
    <t>National Animal Disease Reporting System (NADRS 100% CSS)</t>
  </si>
  <si>
    <t>Rinderpest Eradication Programme 
(100% CSS)</t>
  </si>
  <si>
    <t>The Supplementary is required for (a) Settlement of pending bills (b) Purchase of autoclave machine for STNM and District Hospitals.</t>
  </si>
  <si>
    <t>Capital Outlay on Other Special Areas 
Programme</t>
  </si>
  <si>
    <t>Employment &amp; Unemployment Survey 
(100% CSS)</t>
  </si>
  <si>
    <t>Hospital and Dispensaries</t>
  </si>
  <si>
    <t>Central Health Stores</t>
  </si>
  <si>
    <t>Grant -in-Aid</t>
  </si>
  <si>
    <t>00.00.82</t>
  </si>
  <si>
    <t>00.00.85</t>
  </si>
  <si>
    <t>State Capital Development</t>
  </si>
  <si>
    <t>Other Urban Development Schemes</t>
  </si>
  <si>
    <t>Development of Other Bazars</t>
  </si>
  <si>
    <t>60.45.77</t>
  </si>
  <si>
    <t>Other Scientific Research</t>
  </si>
  <si>
    <t>Science and Technology Department</t>
  </si>
  <si>
    <t>37.00.01</t>
  </si>
  <si>
    <t>DEMAND NO. 43</t>
  </si>
  <si>
    <t>PANCHAYATI RAJ INSTITUTIONS</t>
  </si>
  <si>
    <t>Compensation and Assignments to Local Bodies and Panchayati Raj Institutions</t>
  </si>
  <si>
    <t>Pakyong Sub-Division</t>
  </si>
  <si>
    <t>Rongli Sub-Division</t>
  </si>
  <si>
    <t>Soreng Sub-Division</t>
  </si>
  <si>
    <t>Chungthang Sub-Division</t>
  </si>
  <si>
    <t>Ravongla Sub-Division</t>
  </si>
  <si>
    <t>Grants in Aid</t>
  </si>
  <si>
    <t>00.00.78</t>
  </si>
  <si>
    <t>Forest Conservation, Development and Regeneration</t>
  </si>
  <si>
    <t>Forest Protection Schemes</t>
  </si>
  <si>
    <t>DEMAND NO. 32</t>
  </si>
  <si>
    <t>PRINTING AND STATIONERY</t>
  </si>
  <si>
    <t>Stationery and Printing</t>
  </si>
  <si>
    <t>Government Presses</t>
  </si>
  <si>
    <t>Water Supply &amp; Sanitation</t>
  </si>
  <si>
    <t>Water Supply</t>
  </si>
  <si>
    <t>Census Survey and Statistics</t>
  </si>
  <si>
    <t>Surveys and Statistics</t>
  </si>
  <si>
    <t>Other General Economic Services</t>
  </si>
  <si>
    <t>Rural Development</t>
  </si>
  <si>
    <t>Wages</t>
  </si>
  <si>
    <t>Minor Works</t>
  </si>
  <si>
    <t>ii)</t>
  </si>
  <si>
    <t>iii)</t>
  </si>
  <si>
    <t>iv)</t>
  </si>
  <si>
    <t>v)</t>
  </si>
  <si>
    <t>vi)</t>
  </si>
  <si>
    <t>vii)</t>
  </si>
  <si>
    <t>viii)</t>
  </si>
  <si>
    <t>*62.00.50</t>
  </si>
  <si>
    <t xml:space="preserve">Small scale Industries </t>
  </si>
  <si>
    <t>*00.102</t>
  </si>
  <si>
    <t>*71.00.53</t>
  </si>
  <si>
    <t>64.00.13</t>
  </si>
  <si>
    <t>64.00.75</t>
  </si>
  <si>
    <t>Census of Minor Irrigation</t>
  </si>
  <si>
    <t>62.00.85</t>
  </si>
  <si>
    <t>62.00.88</t>
  </si>
  <si>
    <t>Dairy Projects</t>
  </si>
  <si>
    <t>62.00.83</t>
  </si>
  <si>
    <t>Post Metric State Govt. Scholarships</t>
  </si>
  <si>
    <t>61.00.84</t>
  </si>
  <si>
    <t>CM's Special Merit Scholarship Scheme</t>
  </si>
  <si>
    <t>The Supplementary is required for (a) Shortfall  in salaries and wages (b) Payment of stipends (c) Implementation of Centrally Sponsored Schemes (d) Implementation of schemes under North Eastern Council  (e) Grant in aid to SITCO and Sikkim Jewels @ Rs. 8 lakhs each for salary, etc. for the skeleton staff (f) Implementation of scheme against the spillover fund.</t>
  </si>
  <si>
    <t>Original Grant plus  Supplementary</t>
  </si>
  <si>
    <t>901- Deduct amount met from State Disaster Response Fund</t>
  </si>
  <si>
    <t>BUILDINGS &amp; HOUSING</t>
  </si>
  <si>
    <t>The Supplementary is required for (a) Payment of survey bills  (b) Payment of ongoing schemes under State Plan (c) Implementation of office complex for Judical Adminstration (d) Payment of bills of new Raj Bhawan &amp; other allied works.</t>
  </si>
  <si>
    <t>See page 47 of Vol I of the Demands for Grants for 2011-12</t>
  </si>
  <si>
    <t>See page 53 of Vol I of the Demands for Grants for 2011-12</t>
  </si>
  <si>
    <t>The Supplementary is required for  (a) Implementation of Centrally Sponsored Schemes (b)  CM's  Merit Scholarship Scheme (c) Implementation of scheme under North Eastern Council (d) Implementation of schemes under Special Plan Assistance.</t>
  </si>
  <si>
    <t>See page 1 of Vol II of the Demands for Grants for 2011-12</t>
  </si>
  <si>
    <t>See page 23 of Vol II of the Demands for Grants for 2011-12</t>
  </si>
  <si>
    <t>The Supplementary is required to meet additional expenditure on travel expenses.</t>
  </si>
  <si>
    <t>See page 93 of Vol II of the Demands for Grants for 2011-12</t>
  </si>
  <si>
    <t>Financial support to students of North Eastern Region ( NEC)</t>
  </si>
  <si>
    <t>67.00.82</t>
  </si>
  <si>
    <t>61.00.83</t>
  </si>
  <si>
    <t xml:space="preserve"> (a)</t>
  </si>
  <si>
    <t xml:space="preserve"> (b)</t>
  </si>
  <si>
    <t>35.60.02</t>
  </si>
  <si>
    <t>Expansion</t>
  </si>
  <si>
    <t>Link Roads</t>
  </si>
  <si>
    <t>60.45.82</t>
  </si>
  <si>
    <t>Construction of New Roads (State Plan)</t>
  </si>
  <si>
    <t>60.46.77</t>
  </si>
  <si>
    <t>The Supplementary is required for  implementation of Centrally Sponsored Scheme.</t>
  </si>
  <si>
    <t xml:space="preserve">Development of Pilgrimage and Cultural Centre at Ravongla </t>
  </si>
  <si>
    <t>spa</t>
  </si>
  <si>
    <t>Providing water supply to Chenrezing statue complex</t>
  </si>
  <si>
    <t>supple</t>
  </si>
  <si>
    <t>Balance next yr</t>
  </si>
  <si>
    <t xml:space="preserve">Augmentation of water supply scheme for Dikling and </t>
  </si>
  <si>
    <t>surrounding</t>
  </si>
  <si>
    <t>Fund rcd</t>
  </si>
  <si>
    <t>Improvement of Chongrang-Boron-
Phamtam Road</t>
  </si>
  <si>
    <t>60.46.82</t>
  </si>
  <si>
    <t>Construction of New Roads 
(State Plan)</t>
  </si>
  <si>
    <t>60.47.71</t>
  </si>
  <si>
    <t>60.47.73</t>
  </si>
  <si>
    <t>60.47.74</t>
  </si>
  <si>
    <t>60.48.71</t>
  </si>
  <si>
    <t>60.48.73</t>
  </si>
  <si>
    <t>60.48.82</t>
  </si>
  <si>
    <t>Construction of New Roads 
(State Plan )</t>
  </si>
  <si>
    <t>Purchase of Machinery and Equipment</t>
  </si>
  <si>
    <t>Post Metric Scholarship to OBC Students (100%CSS)</t>
  </si>
  <si>
    <t>Merit cum Means based scholarship to Minority Students (100% CSS)</t>
  </si>
  <si>
    <t xml:space="preserve">Grant in aid from National Disaster Response Fund </t>
  </si>
  <si>
    <t>See page 14 of  Vol I of the Demands for Grants for 2011-12</t>
  </si>
  <si>
    <t>The  Department/function-wise details of the additional requirements are as under :-</t>
  </si>
  <si>
    <t>62.44.27</t>
  </si>
  <si>
    <t>00.45.74</t>
  </si>
  <si>
    <t>OF</t>
  </si>
  <si>
    <t>CONTENTS AND SUMMARY</t>
  </si>
  <si>
    <r>
      <t>(</t>
    </r>
    <r>
      <rPr>
        <i/>
        <sz val="10"/>
        <rFont val="Rupee Foradian"/>
        <family val="2"/>
      </rPr>
      <t>`</t>
    </r>
    <r>
      <rPr>
        <i/>
        <sz val="10"/>
        <rFont val="Times New Roman"/>
        <family val="1"/>
      </rPr>
      <t xml:space="preserve"> in thousand)</t>
    </r>
  </si>
  <si>
    <t>60.72.02</t>
  </si>
  <si>
    <t>Upkeep of Town</t>
  </si>
  <si>
    <t>Share of Net proceeds assigned to Namchi Municipal Council</t>
  </si>
  <si>
    <t>Compensation and Assignments to Nagar Panchayats/Notified area Committees or equivalent thereof</t>
  </si>
  <si>
    <t>00.03.73</t>
  </si>
  <si>
    <t>Share of Net proceeds assigned to Singtam Nagar Panchayat</t>
  </si>
  <si>
    <t>00.03.74</t>
  </si>
  <si>
    <t>Share of Net proceeds assigned to Rangpo Nagar Panchayat</t>
  </si>
  <si>
    <t>The Supplementary is required for  (a) Implementation of Centrally Sponsored Schemes (b) Spillover provision under BADP.</t>
  </si>
  <si>
    <t>Repairs and Restoration of Damaged 
Water Supply, Drainage and Sewerage 
Works</t>
  </si>
  <si>
    <t>See page 7 of Vol III of the Demands for Grants for 2011-12</t>
  </si>
  <si>
    <t>See page 12 of Vol III  of the Demands for Grants for 2011-12</t>
  </si>
  <si>
    <t>See page 24 of Vol III of the Demands for Grants for 2011-12</t>
  </si>
  <si>
    <t>See page 46 of Vol III of the Demands for Grants for 2011-12</t>
  </si>
  <si>
    <t>See page 48 of Vol III of the Demands for Grants for 2011-12</t>
  </si>
  <si>
    <t>(*) New head</t>
  </si>
  <si>
    <t>*73.00.73</t>
  </si>
  <si>
    <t>*74.00.74</t>
  </si>
  <si>
    <t>Water Supply in Rural Marketing 
Centre</t>
  </si>
  <si>
    <t>See page 76 of Vol III  of the Demands for Grants for 2011-12</t>
  </si>
  <si>
    <t>Mukhya Mantri Awaas Yojana</t>
  </si>
  <si>
    <t>SCIENCE, TECHNOLOGY AND CLIMATE CHANGE</t>
  </si>
  <si>
    <t>See page 102 of Vol III of the Demands for Grants for 2011-12</t>
  </si>
  <si>
    <t>The Supplementary is required for payment of pending liabilities of Boring and Honing machine procured for Jalipool workshop.</t>
  </si>
  <si>
    <t>See page 105 of Vol III of the Demands for Grants for 2011-12</t>
  </si>
  <si>
    <t>See page 49 of Vol IV of the Demands for Grants for 2011-12</t>
  </si>
  <si>
    <t>See page 33 of Vol IV of the Demands for Grants for 2011-12</t>
  </si>
  <si>
    <t>The Supplementary is required for implementation of (a) Implementation of Centrally Sponsored Schemes (b) Spillover provision for Development of Pilgrimage and Cultural Centre at Ravongla under Special Plan Assistance.</t>
  </si>
  <si>
    <t>See page 37 of Vol IV of the Demands for Grants for 2011-12</t>
  </si>
  <si>
    <t>00.03.75</t>
  </si>
  <si>
    <t>Prevention and Control of Animal 
Diseases</t>
  </si>
  <si>
    <t>Veterinary Services &amp; Animal 
Health</t>
  </si>
  <si>
    <t>Science, Technology and Climate Change</t>
  </si>
  <si>
    <t>Sports &amp; Youth Affairs</t>
  </si>
  <si>
    <t>Tourism and Civil Aviation</t>
  </si>
  <si>
    <t>Panchayati Raj Institutions</t>
  </si>
  <si>
    <t>Gangtok Municipal Corporation</t>
  </si>
  <si>
    <t>60.01.31</t>
  </si>
  <si>
    <t>61.01.31</t>
  </si>
  <si>
    <t>62.01.31</t>
  </si>
  <si>
    <t>Assistance to Municipalities/Municipal Councils</t>
  </si>
  <si>
    <t>Namchi Municipal Council</t>
  </si>
  <si>
    <t>62.02.31</t>
  </si>
  <si>
    <t>Assistance to Nagar Panchayats/Notified area Committees or equivalent thereof</t>
  </si>
  <si>
    <t>Singtam Nagar Panchayat</t>
  </si>
  <si>
    <t>62.03.31</t>
  </si>
  <si>
    <t>Rangpo Nagar Panchayat</t>
  </si>
  <si>
    <t>62.04.31</t>
  </si>
  <si>
    <t>Gyalshing Nagar Panchayat</t>
  </si>
  <si>
    <t>62.05.31</t>
  </si>
  <si>
    <t>Mangan Nagar Panchayat</t>
  </si>
  <si>
    <t>62.06.31</t>
  </si>
  <si>
    <t>Jorethang Nagar Panchayat</t>
  </si>
  <si>
    <t>62.07.31</t>
  </si>
  <si>
    <t>63.01.31</t>
  </si>
  <si>
    <t>63.02.31</t>
  </si>
  <si>
    <t>63.03.31</t>
  </si>
  <si>
    <t>63.04.31</t>
  </si>
  <si>
    <t>63.05.31</t>
  </si>
  <si>
    <t>63.06.31</t>
  </si>
  <si>
    <t>Relief on Account of Natural 
Calamities</t>
  </si>
  <si>
    <t>Flood, Cyclones, etc.</t>
  </si>
  <si>
    <t>Gratuitous Relief</t>
  </si>
  <si>
    <t>Ex-gratia Payment</t>
  </si>
  <si>
    <t>00.00.72</t>
  </si>
  <si>
    <t>Veterinary Care</t>
  </si>
  <si>
    <t>Veterinary Care Against Epidemics</t>
  </si>
  <si>
    <t>Repairs and Restoration of Damaged Roads and Bridges</t>
  </si>
  <si>
    <t>00.00.75</t>
  </si>
  <si>
    <t>Restoration of Communication Links</t>
  </si>
  <si>
    <t>Repairs and Restoration of Damaged Govt. Office buildings</t>
  </si>
  <si>
    <t>00.00.76</t>
  </si>
  <si>
    <t>Restoration of Social Structure /Village 
School</t>
  </si>
  <si>
    <t>Repairs and Restoration of Damaged Govt. Residential Buildings</t>
  </si>
  <si>
    <t>00.00.77</t>
  </si>
  <si>
    <t>Repair of Damages</t>
  </si>
  <si>
    <t>Other works</t>
  </si>
  <si>
    <t>Border Area Development</t>
  </si>
  <si>
    <t>Border Area Development 
Programmes</t>
  </si>
  <si>
    <t>Construction in Border Areas</t>
  </si>
  <si>
    <t>Restoration of Drinking Water Supply, Drainage of Flood Water</t>
  </si>
  <si>
    <t>Assistance to Farmers for Purchase of 
Agricultural Inputs</t>
  </si>
  <si>
    <t>Agricultural Input Subsidies</t>
  </si>
  <si>
    <t>Repairs and Restoration of Damaged 
Irrigation and Flood Control Works</t>
  </si>
  <si>
    <t>Restoration of Jhora  etc</t>
  </si>
  <si>
    <t>Public Health</t>
  </si>
  <si>
    <t>Emergency Medical Care and Epidemic 
Control</t>
  </si>
  <si>
    <t>Repairs and Restoration of Power Houses and Lines</t>
  </si>
  <si>
    <t>Protective Works, Jhora Training and Soil 
Conservation Works</t>
  </si>
  <si>
    <t>State Disaster Response Fund</t>
  </si>
  <si>
    <t>Transfer to Reserve Fund and Deposit Accounts- State Disaster Response Fund</t>
  </si>
  <si>
    <t>Transfer to Reserve Funds and Deposit 
Account -State Disaster Response Fund</t>
  </si>
  <si>
    <t>Note:</t>
  </si>
  <si>
    <t>The above estimate does not include the recoveries shown below which are adjusted in accounts as reduction of expenditure by debit to 8121- General and Other Reserve funds,122-State Disaster Response Fund and Credit to 2245- Relief on Account of Natural Calamities, 05- State Disaster Response Fund</t>
  </si>
  <si>
    <t>Reconstruction of Assets Damaged by 18th September Earthquake (SPA)</t>
  </si>
  <si>
    <t>Reconstruction of Tashiling Secretariat</t>
  </si>
  <si>
    <t>Housing</t>
  </si>
  <si>
    <t>Science , Technology and Climate Change</t>
  </si>
  <si>
    <t>Assistance  to   Zilla   Parishads / District   Level   Panchayats</t>
  </si>
  <si>
    <t>Grants to Zilla Parishads for Administrative Expenses</t>
  </si>
  <si>
    <t>61.00.31</t>
  </si>
  <si>
    <t>29.00.13</t>
  </si>
  <si>
    <t>Directorate of Small Scale Industries</t>
  </si>
  <si>
    <t>Directorate of Handicraft &amp; Handlooms, Gangtok</t>
  </si>
  <si>
    <t>61.60.34</t>
  </si>
  <si>
    <t>Post Matric Scholarship to Minority Students (100% CSS)</t>
  </si>
  <si>
    <t>Post-Matric Scholarship to students 
belonging to SC/ST (100% CSS)</t>
  </si>
  <si>
    <t>69.00.34</t>
  </si>
  <si>
    <t>Deptt. of Personnel, AR &amp; Training</t>
  </si>
  <si>
    <t>*65.00.77</t>
  </si>
  <si>
    <t>Organising of Dr. T.Ao Memorial Football Tournament at Sikkim (NEC)</t>
  </si>
  <si>
    <t>Rakdong Tintek Block Administrative 
Centre</t>
  </si>
  <si>
    <t>45.76.13</t>
  </si>
  <si>
    <t>Other Rural Development 
Programme</t>
  </si>
  <si>
    <t>Urban Development &amp; Housing</t>
  </si>
  <si>
    <t>Gross Total :-</t>
  </si>
  <si>
    <t>Deduct Recoveries</t>
  </si>
  <si>
    <t>Total:-</t>
  </si>
  <si>
    <t>SUMMARY OF EXPENDITURE 2011-12</t>
  </si>
  <si>
    <t>Sl. No.</t>
  </si>
  <si>
    <t>Dem. No.</t>
  </si>
  <si>
    <t>Department to which the Demand/ Appropriation Relates</t>
  </si>
  <si>
    <t>Revenue</t>
  </si>
  <si>
    <t>Capital</t>
  </si>
  <si>
    <t>Page No.</t>
  </si>
  <si>
    <t>Building and Housing</t>
  </si>
  <si>
    <t xml:space="preserve">Forest, Environment &amp; Wildlife Management </t>
  </si>
  <si>
    <t>Printing &amp; Stationery</t>
  </si>
  <si>
    <t>INTRODUCTORY REMARKS</t>
  </si>
  <si>
    <r>
      <t>(</t>
    </r>
    <r>
      <rPr>
        <i/>
        <sz val="11"/>
        <rFont val="Rupee Foradian"/>
        <family val="2"/>
      </rPr>
      <t>`</t>
    </r>
    <r>
      <rPr>
        <i/>
        <sz val="11"/>
        <rFont val="Times New Roman"/>
        <family val="1"/>
      </rPr>
      <t xml:space="preserve"> in lakh)</t>
    </r>
  </si>
  <si>
    <t xml:space="preserve">REVENUE SECTION </t>
  </si>
  <si>
    <t>a)</t>
  </si>
  <si>
    <t>b)</t>
  </si>
  <si>
    <t>c)</t>
  </si>
  <si>
    <t>d)</t>
  </si>
  <si>
    <t>North Eastern Council</t>
  </si>
  <si>
    <t>Centrally Sponsored Schemes</t>
  </si>
  <si>
    <t>General Performance Grant recommended by the 13th Finance Commission</t>
  </si>
  <si>
    <t>DEMAND NO. 46</t>
  </si>
  <si>
    <t>MUNICIPAL AFFAIRS</t>
  </si>
  <si>
    <t>Assistance to Municipal Corporations</t>
  </si>
  <si>
    <t>DEMAND NO. 37</t>
  </si>
  <si>
    <t>SIKKIM NATIONALISED TRANSPORT</t>
  </si>
  <si>
    <t>Road Transport</t>
  </si>
  <si>
    <t>The supplementary is required for (a) Payment of Gratuity, restoration and relief on account of 18th September earthquake (b) Provision for transfer to State Disaster Response Fund (c) Reconstruction of damaged/collapsed Rural Houses (d) Reconstruction of assets damaged by the earthquake.</t>
  </si>
  <si>
    <t>Special Plan Assistance (newly sanctioned)</t>
  </si>
  <si>
    <t>Unspent balances of Special Plan Assistance/Additional Central Assistance</t>
  </si>
  <si>
    <t>e)</t>
  </si>
  <si>
    <r>
      <t xml:space="preserve">                  This is the Second batch of Supplementary Demands for Grants for the Current Financial Year 2011-12. The Supplementary Demands for Grants included in this batch cover 25 Grants/ Appropriations and involve gross expenditure of </t>
    </r>
    <r>
      <rPr>
        <sz val="11"/>
        <rFont val="Rupee Foradian"/>
        <family val="2"/>
      </rPr>
      <t>`</t>
    </r>
    <r>
      <rPr>
        <sz val="11"/>
        <rFont val="Times New Roman"/>
        <family val="1"/>
      </rPr>
      <t xml:space="preserve">43873.83 lakhs comprising of </t>
    </r>
    <r>
      <rPr>
        <sz val="11"/>
        <rFont val="Rupee Foradian"/>
        <family val="2"/>
      </rPr>
      <t>`</t>
    </r>
    <r>
      <rPr>
        <sz val="11"/>
        <rFont val="Times New Roman"/>
        <family val="1"/>
      </rPr>
      <t xml:space="preserve">39531.33 lakhs on Revenue Account and </t>
    </r>
    <r>
      <rPr>
        <sz val="11"/>
        <rFont val="Rupee Foradian"/>
        <family val="2"/>
      </rPr>
      <t>`</t>
    </r>
    <r>
      <rPr>
        <sz val="11"/>
        <rFont val="Times New Roman"/>
        <family val="1"/>
      </rPr>
      <t xml:space="preserve">4342.50 lakhs on Capital Account. After taking into account related adjustments during the current financial year, the appropriations will involve net out go of </t>
    </r>
    <r>
      <rPr>
        <sz val="11"/>
        <rFont val="Rupee Foradian"/>
        <family val="2"/>
      </rPr>
      <t>`</t>
    </r>
    <r>
      <rPr>
        <sz val="11"/>
        <rFont val="Times New Roman"/>
        <family val="1"/>
      </rPr>
      <t>26514.78 lakhs.</t>
    </r>
  </si>
  <si>
    <t>Maintenance and  Repairs</t>
  </si>
  <si>
    <t>DEMAND NO. 34</t>
  </si>
  <si>
    <t>ROADS AND BRIDGES</t>
  </si>
  <si>
    <t>Roads and Bridges Department</t>
  </si>
  <si>
    <t>Maintenance &amp; Repairs of Roads under East District</t>
  </si>
  <si>
    <t>Maintenance &amp; Repairs of Roads under North District</t>
  </si>
  <si>
    <t>41.01.71</t>
  </si>
  <si>
    <t>41.02.72</t>
  </si>
  <si>
    <t>41.03.73</t>
  </si>
  <si>
    <t>41.03.74</t>
  </si>
  <si>
    <t>41.03.75</t>
  </si>
  <si>
    <t>41.03.76</t>
  </si>
  <si>
    <t>41.03.77</t>
  </si>
  <si>
    <t>93.01.71</t>
  </si>
  <si>
    <t>93.02.72</t>
  </si>
  <si>
    <t>93.03.73</t>
  </si>
  <si>
    <t>93.03.74</t>
  </si>
  <si>
    <t>93.03.75</t>
  </si>
  <si>
    <t>93.03.76</t>
  </si>
  <si>
    <t>93.03.77</t>
  </si>
  <si>
    <t>94.01.71</t>
  </si>
  <si>
    <t>94.02.72</t>
  </si>
  <si>
    <t>94.03.73</t>
  </si>
  <si>
    <t>94.03.74</t>
  </si>
  <si>
    <t>94.03.75</t>
  </si>
  <si>
    <t>94.03.76</t>
  </si>
  <si>
    <t>94.03.77</t>
  </si>
  <si>
    <t>See page 1  of Vol IV  of the Demands for Grants for 2011-12</t>
  </si>
  <si>
    <t>Promotion of Sustainable Forest Management (JICA-EAP) (State Share)</t>
  </si>
  <si>
    <t>ix)</t>
  </si>
  <si>
    <t>x)</t>
  </si>
  <si>
    <t>xi)</t>
  </si>
  <si>
    <t>xii)</t>
  </si>
  <si>
    <t>xiii)</t>
  </si>
  <si>
    <t>xiv)</t>
  </si>
  <si>
    <t>xv)</t>
  </si>
  <si>
    <t>xvi)</t>
  </si>
  <si>
    <t>xvii)</t>
  </si>
  <si>
    <t>xviii)</t>
  </si>
  <si>
    <t>xix)</t>
  </si>
  <si>
    <t>xx)</t>
  </si>
  <si>
    <t>xxi)</t>
  </si>
  <si>
    <t>xxii)</t>
  </si>
  <si>
    <t>Total   - "A"</t>
  </si>
  <si>
    <t>B</t>
  </si>
  <si>
    <t xml:space="preserve">CAPITAL SECTION </t>
  </si>
  <si>
    <t>MH</t>
  </si>
  <si>
    <t>Public Sector Undertakings</t>
  </si>
  <si>
    <t>Taxes on Professions, Trade, Callings and Employment</t>
  </si>
  <si>
    <t>Other Miscellaneous Compensations and Assignments</t>
  </si>
  <si>
    <t>difference in dem 38</t>
  </si>
  <si>
    <t>29.00.71</t>
  </si>
  <si>
    <t>Skill Development Fund</t>
  </si>
  <si>
    <t>State Institute of Capacity Building, 
Karfectar</t>
  </si>
  <si>
    <t>45.00.31</t>
  </si>
  <si>
    <t>Loans for Education, Sports, Art and 
Culture</t>
  </si>
  <si>
    <t>University and Higher Education</t>
  </si>
  <si>
    <t>Comprehensive Education Loan Scheme</t>
  </si>
  <si>
    <t>60.00.55</t>
  </si>
  <si>
    <t>Loans and Advances</t>
  </si>
  <si>
    <t>Grants-in-aid to State Sports Association</t>
  </si>
  <si>
    <t>Capital Outlay on Other Rural Development Programme</t>
  </si>
  <si>
    <t>Capital Outlay on Roads &amp; Bridges</t>
  </si>
  <si>
    <t>36.48.75</t>
  </si>
  <si>
    <t>Social Welfare Department</t>
  </si>
  <si>
    <t>Social Welfare Division</t>
  </si>
  <si>
    <t>39.60.50</t>
  </si>
  <si>
    <t>Clean Milk Production (CSS)</t>
  </si>
  <si>
    <t>Dairy Development Projects</t>
  </si>
  <si>
    <t>Assistance to Nagar Panchayats/Notified Area Committees or Equivalent thereof</t>
  </si>
  <si>
    <t>64.03.31</t>
  </si>
  <si>
    <t>64.04.31</t>
  </si>
  <si>
    <t>64.05.31</t>
  </si>
  <si>
    <t>64.06.31</t>
  </si>
  <si>
    <t>64.07.31</t>
  </si>
  <si>
    <t>Compensation and Assignments to Municipal Corporations</t>
  </si>
  <si>
    <t>00.01.71</t>
  </si>
  <si>
    <t>Share of Net proceeds assigned to Gangtok Municipal Corporation</t>
  </si>
  <si>
    <t>Compensation and Assignments to Municipalities/Municipal Councils</t>
  </si>
  <si>
    <t>00.02.72</t>
  </si>
  <si>
    <t>See page  30 of  Vol I  of the Demands for Grants for 2011-12</t>
  </si>
  <si>
    <t>Tourist Accommodation</t>
  </si>
  <si>
    <t>Road Works</t>
  </si>
  <si>
    <t>District Roads</t>
  </si>
  <si>
    <t>See page  59  of Vol III    of the Demands for Grants for 2011-12</t>
  </si>
  <si>
    <t>DEMAND NO. 21</t>
  </si>
  <si>
    <t>LABOUR</t>
  </si>
  <si>
    <t>Labour and Employment</t>
  </si>
  <si>
    <t>Total - "B"</t>
  </si>
  <si>
    <t>GRAND TOTAL -(A+B)</t>
  </si>
  <si>
    <t>The net outgo will be funded through the following sources:-</t>
  </si>
  <si>
    <t>00.45.81</t>
  </si>
  <si>
    <t>Capital Outlay on Other Rural Development  Programme</t>
  </si>
  <si>
    <t>DEMAND NO. 36</t>
  </si>
  <si>
    <t>Capital Outlay on Water Supply &amp; 
Sanitation</t>
  </si>
  <si>
    <t>Urban Water Supply</t>
  </si>
  <si>
    <t>Other Administrative Services</t>
  </si>
  <si>
    <t>Environmental Forestry and Wildlife</t>
  </si>
  <si>
    <t>Wild Life Preservation</t>
  </si>
  <si>
    <t>Capital Outlay on Tourism</t>
  </si>
  <si>
    <t>DEMAND NO. 39</t>
  </si>
  <si>
    <t>SPORTS AND YOUTH AFFAIRS</t>
  </si>
  <si>
    <t>(f)</t>
  </si>
  <si>
    <t>Branch Training Centres</t>
  </si>
  <si>
    <t>Integrated Handloom Development Scheme (100%CSS)</t>
  </si>
  <si>
    <t>61.61.50</t>
  </si>
  <si>
    <t>64.00.31</t>
  </si>
  <si>
    <t>DEMAND NO. 40</t>
  </si>
  <si>
    <t>TOURISM AND CIVIL AVIATION</t>
  </si>
  <si>
    <t>Grants-in-aid</t>
  </si>
  <si>
    <t>Capital Outlay on Water Supply &amp; Sanitation</t>
  </si>
  <si>
    <t>Village Water Supply Scheme 
(State Plan)</t>
  </si>
  <si>
    <t>61.00.21</t>
  </si>
  <si>
    <t>FOREST, ENVIRONMENT AND WILDLIFE MANAGEMENT</t>
  </si>
  <si>
    <t>DEMAND NO. 12</t>
  </si>
  <si>
    <t>Forestry and Wild Life</t>
  </si>
  <si>
    <t>Forestry</t>
  </si>
  <si>
    <t>Schemes under SCP for SC</t>
  </si>
  <si>
    <t>Technical Education</t>
  </si>
  <si>
    <t>Water Supply Scheme for East District</t>
  </si>
  <si>
    <t>Assistance to Farmers for Purchase of 
Live Stocks</t>
  </si>
  <si>
    <t>Assistance  for Replacement of 
Livestocks</t>
  </si>
  <si>
    <t>Augmentation of Water Supply Scheme for Dikling and surrounding area in East Sikkim (SPA)</t>
  </si>
  <si>
    <t>Providing Water supply to Chenrezing Statue Complex at Sangacholing (SPA)</t>
  </si>
  <si>
    <t>Scheme for Infrastructure Development Private Aided/Unaided Minority Institutes (Elementary Secondary/Sr.Secondary Schools) (IDMI)</t>
  </si>
  <si>
    <t>*87</t>
  </si>
  <si>
    <t>*87.00.31</t>
  </si>
  <si>
    <t>70.46.78</t>
  </si>
  <si>
    <t>Handloom Industries</t>
  </si>
  <si>
    <t>Capital Outlay on Village 
and Small Industries</t>
  </si>
  <si>
    <t>Head Office Establishement</t>
  </si>
  <si>
    <t>Bio-Diversity  Schemes</t>
  </si>
  <si>
    <t>Biodiversity of Kanchendzonga Biosphere Reserve (100% CSS)</t>
  </si>
  <si>
    <t>36.45.75</t>
  </si>
  <si>
    <t>Other Rural Development Programme</t>
  </si>
  <si>
    <t>Panchayati Raj</t>
  </si>
  <si>
    <t>DEMAND NO. 30</t>
  </si>
  <si>
    <t>POLICE</t>
  </si>
  <si>
    <t>(a)</t>
  </si>
  <si>
    <t>Crime Investigation &amp; Vigilance</t>
  </si>
  <si>
    <t>DEMAND NO. 3</t>
  </si>
  <si>
    <t>Public Works</t>
  </si>
  <si>
    <t>Capital Outlay on Public Works</t>
  </si>
  <si>
    <t>Office Buildings</t>
  </si>
  <si>
    <t>Maintenance and Repairs</t>
  </si>
  <si>
    <t>44</t>
  </si>
  <si>
    <t>Reconstruction of damaged/collasped Rural Houses</t>
  </si>
  <si>
    <t>PERSONNEL, ADMINISTRATIVE REFORMS, TRAINING, PUBLIC GRIEVANCES, CAREER</t>
  </si>
  <si>
    <t>OPTIONS AND EMPLOYMENT, SKILL DEVELOPMENT AND CHIEF MINISTER'S SELF EMPLOYMENT SCHEMES</t>
  </si>
  <si>
    <t>Development of Tourist Infrastructure at Naitam, Lower Syari and Wayside Amenity at Bhusuk (Naitam), East Sikkim (100% CSS)</t>
  </si>
  <si>
    <t>DEMAND NO. 13</t>
  </si>
  <si>
    <t>HEALTH CARE, HUMAN SERVICES AND FAMILY WELFARE</t>
  </si>
  <si>
    <t>Medical and Public Health</t>
  </si>
  <si>
    <t>Urban Health Services - Allopathy</t>
  </si>
  <si>
    <t>Direction and  Administration</t>
  </si>
  <si>
    <t>State Health Mechanical Workshop</t>
  </si>
  <si>
    <t>SPA</t>
  </si>
  <si>
    <t>Scholarships</t>
  </si>
  <si>
    <t>Incentive to Public Sectors/ Private/ 
Departmental Undertakings</t>
  </si>
  <si>
    <t>Urban Water Supply Programmes</t>
  </si>
  <si>
    <t>Water Supply Schemes in  East District</t>
  </si>
  <si>
    <t>Direction &amp; Administration</t>
  </si>
  <si>
    <t>Cultural Affairs and Heritage</t>
  </si>
  <si>
    <t>Human Resource Development</t>
  </si>
  <si>
    <t xml:space="preserve">Forest and Environment Management </t>
  </si>
  <si>
    <t>-</t>
  </si>
  <si>
    <t>WorkCharged Establishment</t>
  </si>
  <si>
    <t>Share of Net proceeds assigned to Gyalshing Nagar Panchayat</t>
  </si>
  <si>
    <t>00.03.76</t>
  </si>
  <si>
    <t>Share of Net proceeds assigned to Mangan Nagar Panchayat</t>
  </si>
  <si>
    <t>00.03.77</t>
  </si>
  <si>
    <t>payment of outstanding liabilities</t>
  </si>
  <si>
    <t>60.00.89</t>
  </si>
  <si>
    <t>Community Centre Phase II (SPA)</t>
  </si>
  <si>
    <t xml:space="preserve"> </t>
  </si>
  <si>
    <t>The Supplementary is required for implementation of Centrally Sponsored Schemes.</t>
  </si>
  <si>
    <t>Share of Net proceeds assigned to Jorethang Nagar Panchayat</t>
  </si>
  <si>
    <t>Entertainment Tax</t>
  </si>
  <si>
    <t>00.46.86</t>
  </si>
  <si>
    <t>Barsey Rhododendron Sanctuary 
(100% CSS)</t>
  </si>
  <si>
    <t xml:space="preserve">The Supplementary is required for implementation of Centrally Sponsored Schemes. </t>
  </si>
  <si>
    <t>Maintenance &amp; Repairs of Roads under South District</t>
  </si>
  <si>
    <t>Prematric Scholarship to Minority Students (75:25 % CSS)</t>
  </si>
  <si>
    <t>70.00.34</t>
  </si>
  <si>
    <t>Prematric Scholarship to Minority Students  (75:25 % CSS)</t>
  </si>
  <si>
    <t>Post Matric Scholarship to Minority Students 
(100% CSS)</t>
  </si>
  <si>
    <t>72.00.34</t>
  </si>
  <si>
    <t>Gangtok Sub-Division</t>
  </si>
  <si>
    <t>61.49.01</t>
  </si>
  <si>
    <t>61.50.01</t>
  </si>
  <si>
    <t>61.51.01</t>
  </si>
  <si>
    <t>61.52.01</t>
  </si>
  <si>
    <t>Gyalshing Sub-Division</t>
  </si>
  <si>
    <t>61.53.01</t>
  </si>
  <si>
    <t>Mangan Sub-Division</t>
  </si>
  <si>
    <t>61.54.01</t>
  </si>
  <si>
    <t>61.55.01</t>
  </si>
  <si>
    <t>Namchi sub-Division</t>
  </si>
  <si>
    <t>61.56.01</t>
  </si>
  <si>
    <t>61.57.01</t>
  </si>
  <si>
    <t>Jorethang Sub-Division</t>
  </si>
  <si>
    <t>61.66.01</t>
  </si>
  <si>
    <t>Singtam Sub-Division</t>
  </si>
  <si>
    <t>61.67.01</t>
  </si>
  <si>
    <t>Gangtok Rural Project</t>
  </si>
  <si>
    <t>61.68.01</t>
  </si>
  <si>
    <t>Dzongu Rural Project</t>
  </si>
  <si>
    <t>61.69.01</t>
  </si>
  <si>
    <t>60.45.76</t>
  </si>
  <si>
    <t>Renovation and Modernisation of Other Bazar Water Supply Schemes</t>
  </si>
  <si>
    <t>60.46.75</t>
  </si>
  <si>
    <t>60.47.72</t>
  </si>
  <si>
    <t>60.47.75</t>
  </si>
  <si>
    <t>Gangtok Water Supply Schemes (East)</t>
  </si>
  <si>
    <t>Gangtok Water Supply (State Plan)</t>
  </si>
  <si>
    <t>Namchi Water Supply Schemes (South)</t>
  </si>
  <si>
    <t>Namchi Water Supply Scheme (State Plan)</t>
  </si>
  <si>
    <t>70.00.74</t>
  </si>
  <si>
    <t>Jorethang Water Supply Scheme</t>
  </si>
  <si>
    <t>Sewerage Services</t>
  </si>
  <si>
    <t>Drainage and Sewerage System in 
Gangtok</t>
  </si>
  <si>
    <t>Construction of Drainage and Sewerage System in Gangtok (State Plan)</t>
  </si>
  <si>
    <t>34.46.71</t>
  </si>
  <si>
    <t>REVENUE</t>
  </si>
  <si>
    <t>CAPITAL</t>
  </si>
  <si>
    <t>I.</t>
  </si>
  <si>
    <t>II.</t>
  </si>
  <si>
    <t>Supplementary estimate</t>
  </si>
  <si>
    <t>Environmental Forestry &amp; Wild Life</t>
  </si>
  <si>
    <t>Special Programmes for Rural Development</t>
  </si>
  <si>
    <t>61.00.53</t>
  </si>
  <si>
    <t>Capital Outlay on Housing</t>
  </si>
  <si>
    <t>General Pool Accommodation</t>
  </si>
  <si>
    <t>Integrated Handloom Development Scheme - Construction of Workshed (100% CSS)</t>
  </si>
  <si>
    <t>*00.103</t>
  </si>
  <si>
    <t>*71</t>
  </si>
  <si>
    <t>Production and Training Centre for Soft Toys at Gangtok,Sikkim (NEC)</t>
  </si>
  <si>
    <t>*62</t>
  </si>
  <si>
    <t>Capital Outlay on Forestry &amp; Wild Life</t>
  </si>
  <si>
    <t>66</t>
  </si>
  <si>
    <t>Capital Outlay on Education, Sports, Art  and Culture</t>
  </si>
  <si>
    <t>Buildings</t>
  </si>
  <si>
    <t>Schemes under TSP</t>
  </si>
  <si>
    <t>Roads of Inter State or Economic 
Importance</t>
  </si>
  <si>
    <t>DEMAND NO. 16</t>
  </si>
  <si>
    <t>COMMERCE AND INDUSTRIES</t>
  </si>
  <si>
    <t>Village &amp; Small Industries</t>
  </si>
  <si>
    <t>Tourist Infrastructure</t>
  </si>
  <si>
    <t>Planning and Research</t>
  </si>
  <si>
    <t>03.45.73</t>
  </si>
  <si>
    <t>Survey and Investigation</t>
  </si>
  <si>
    <t>03.45.76</t>
  </si>
  <si>
    <t>03.45.71</t>
  </si>
  <si>
    <t>03.45.72</t>
  </si>
  <si>
    <t>Other Office Complex at Gangtok</t>
  </si>
  <si>
    <t>Office Complex for Judicial Administration (State Share)</t>
  </si>
  <si>
    <t>Construction of Raj Bhavan Annexe</t>
  </si>
  <si>
    <t>03.48.80</t>
  </si>
  <si>
    <t>Construction of Composite Check Post at 
Melli</t>
  </si>
  <si>
    <t>Government Residential Buildings</t>
  </si>
  <si>
    <t>Construction (Public Works)</t>
  </si>
  <si>
    <t>60.45.71</t>
  </si>
  <si>
    <t>60.45.73</t>
  </si>
  <si>
    <t>Quarters for MLA</t>
  </si>
  <si>
    <t>60.45.78</t>
  </si>
  <si>
    <t>Quarters at  District</t>
  </si>
  <si>
    <t>Construction  (Public Works)</t>
  </si>
  <si>
    <t>III.</t>
  </si>
  <si>
    <t>Sub-Head under which this Supplementary Grant will be accounted for :-</t>
  </si>
  <si>
    <t>*61.00.89</t>
  </si>
  <si>
    <t>*61.00.90</t>
  </si>
  <si>
    <t>*61.00.91</t>
  </si>
  <si>
    <t>*61.00.92</t>
  </si>
  <si>
    <t>(*) Central share only (#) State share only</t>
  </si>
  <si>
    <r>
      <t xml:space="preserve">The Supplementary is required for (a) Settlement of pending bills (b) Development of Mangan Bazar - </t>
    </r>
    <r>
      <rPr>
        <sz val="10"/>
        <rFont val="Rupee Foradian"/>
        <family val="2"/>
      </rPr>
      <t>`</t>
    </r>
    <r>
      <rPr>
        <sz val="10"/>
        <rFont val="Times New Roman"/>
        <family val="1"/>
      </rPr>
      <t xml:space="preserve"> 22.00 lakhs and development of Mangalbarey Bazar - </t>
    </r>
    <r>
      <rPr>
        <sz val="10"/>
        <rFont val="Rupee Foradian"/>
        <family val="2"/>
      </rPr>
      <t>`</t>
    </r>
    <r>
      <rPr>
        <sz val="10"/>
        <rFont val="Times New Roman"/>
        <family val="1"/>
      </rPr>
      <t xml:space="preserve"> 238.37 lakhs (c) Implementation of Centrally Sponsored Schemes.</t>
    </r>
  </si>
  <si>
    <t xml:space="preserve">The Supplementary is required for printing of booklet containing demands of public received during forty two days  HCM's tour. </t>
  </si>
  <si>
    <t>Other Water Supply Schemes</t>
  </si>
  <si>
    <t>The Supplementray is required for (a) Payment of wages (b) Payment for ongoing works and pending bills.</t>
  </si>
  <si>
    <t>Major/Sub-Major/Minor/Sub/Detailed Heads</t>
  </si>
  <si>
    <t xml:space="preserve">NON-PLAN </t>
  </si>
  <si>
    <t>Chief Engineer (Mechanical) 
Establishment</t>
  </si>
  <si>
    <t>71.00.34</t>
  </si>
  <si>
    <t>Scholarship and Stipend</t>
  </si>
  <si>
    <t>Education, Sports, Art and Culture</t>
  </si>
  <si>
    <t>Tourist Centre</t>
  </si>
  <si>
    <t>Youth Welfare Programmes for Non- Students</t>
  </si>
  <si>
    <t>Assistance and Incentives</t>
  </si>
  <si>
    <t>Economic Advice and Statistics</t>
  </si>
  <si>
    <t>*61</t>
  </si>
  <si>
    <t>(*) New Head</t>
  </si>
  <si>
    <t>Secretariat</t>
  </si>
  <si>
    <t>Child Welfare</t>
  </si>
  <si>
    <t>I.C.D.S. Programme (100% CSS)</t>
  </si>
  <si>
    <t>Art and Culture</t>
  </si>
  <si>
    <t>00.00.73</t>
  </si>
  <si>
    <t>Major Works</t>
  </si>
  <si>
    <t>DEMAND NO. 5</t>
  </si>
  <si>
    <t>CULTURAL  AFFAIRS AND HERITAGE</t>
  </si>
  <si>
    <t>47</t>
  </si>
  <si>
    <t>The Supplementary is required for (a) Payment of commited liabilities (b) Training and skill development (c) Grants-in-aid to State Institute of Capacity Building (d) Comprehensive Educational Loan Scheme.</t>
  </si>
  <si>
    <t>Renovation &amp; Modernisation 
(MNRE share)</t>
  </si>
  <si>
    <t>The Supplementary is required for  implementation of schemes under Ministry of New and Renewable Energy (MNRE).</t>
  </si>
  <si>
    <t>The Supplementary is required for (a) Payment of outstanding liabilities (b) Augmentation of Water Supply Scheme for Dikling and surrounding area in East Sikkim  &amp; Providing Water supply to Chenrezing Statue Complex at Sangacholing under Special Plan Assistance.</t>
  </si>
  <si>
    <t>60.46.71</t>
  </si>
  <si>
    <t>Removal of Deficiencies in Existing 
Net Work</t>
  </si>
  <si>
    <t>Removal of Deficiencies in Existing 
Network</t>
  </si>
  <si>
    <t>The Supplementary is required to meet shortfall under Salaries.</t>
  </si>
  <si>
    <t>Removal of Deficiencies in Existing
Network</t>
  </si>
  <si>
    <t>#*00.00.94</t>
  </si>
  <si>
    <t>(#) Central Share only (*) New Head</t>
  </si>
  <si>
    <t>The Supplementary is required for (a) Settlement of pending bills  (b) Implementation of schemes under Centrally Sponsored Schemes (c) Payment of land compensation of PMGSY road.</t>
  </si>
  <si>
    <t>The Supplementary is required for (a) Payment for organising world super star football tournament at Gangtok (b) Organising Dr. T.Ao Memorial Football Tournament at Sikkim funded under North Eastern Council</t>
  </si>
  <si>
    <t>(*) New heads</t>
  </si>
  <si>
    <t>Upgradation and Beautification of 14 Bazars (ACA)</t>
  </si>
  <si>
    <t>#00.45.75</t>
  </si>
  <si>
    <t>*00.00.81</t>
  </si>
  <si>
    <t>Swarna Jayanti Shahari Rozgar Yojana                          
(75:25% CSS)</t>
  </si>
  <si>
    <t>See page 64 of Vol IV of the Demands for Grants for 2011-12</t>
  </si>
  <si>
    <t>***************</t>
  </si>
  <si>
    <t>The Supplementary is required for (a) Payment of outstanding liabilities (b) Payment of Salaries of Zilla Parishads.</t>
  </si>
  <si>
    <t>The Supplementary is required for (a) Payment of pending liabilities (b) Implementation of  schemes under Centrally Sponsored Schemes (c) Repairs and renovations of works carried out for Balika Niketan, Tadong.</t>
  </si>
  <si>
    <t>48</t>
  </si>
  <si>
    <t>00.00.51</t>
  </si>
  <si>
    <t>Rural Housing</t>
  </si>
  <si>
    <t>Education</t>
  </si>
  <si>
    <t>Educational Support</t>
  </si>
  <si>
    <t>Construction of Modern Wayside Amenity at Chakung along Nayabazar-Chakung-Soreng Road, West Sikkim (100% CSS)</t>
  </si>
  <si>
    <t>Construction of Wayside Amenity at Phongla Junction along Namchi-Mamring Road, South Sikkim (100% CSS)</t>
  </si>
  <si>
    <t>Construction of Modern Wayside Amenity at Sribadam along Kaluk-Sribadam-Soreng Road, West Sikkim (100% CSS)</t>
  </si>
  <si>
    <t>Tribal Area Sub Plan</t>
  </si>
  <si>
    <t>Land Compensation</t>
  </si>
  <si>
    <t>60.00.21</t>
  </si>
  <si>
    <t>Supplies and Materials</t>
  </si>
  <si>
    <t>00.00.71</t>
  </si>
  <si>
    <t>CAPITAL SECTION</t>
  </si>
  <si>
    <t>Water Supply Scheme for West District</t>
  </si>
  <si>
    <t>Rural Water Supply</t>
  </si>
  <si>
    <t>P.H.E Department</t>
  </si>
  <si>
    <t>Sewerage and Sanitation</t>
  </si>
  <si>
    <t>63.00.21</t>
  </si>
  <si>
    <t>Urban Oriented Employment Programme</t>
  </si>
  <si>
    <t>See page  75  of Vol IV    of the Demands for Grants for 2011-12</t>
  </si>
  <si>
    <t>00.00.74</t>
  </si>
  <si>
    <t>Training</t>
  </si>
  <si>
    <t>Others</t>
  </si>
  <si>
    <t>Sports and Games</t>
  </si>
  <si>
    <t>Development Activities</t>
  </si>
  <si>
    <t>General Basic Grant recommended by the 13th Finance Commission</t>
  </si>
  <si>
    <t>DEMAND NO. 19</t>
  </si>
  <si>
    <t>Capital Outlay on Education, Sports, Art and Culture</t>
  </si>
  <si>
    <t>00.44.50</t>
  </si>
  <si>
    <t>DEMAND NO. 7</t>
  </si>
  <si>
    <t>HUMAN RESOURCE DEVELOPMENT</t>
  </si>
  <si>
    <t>General Education</t>
  </si>
  <si>
    <t>Other Development Projects</t>
  </si>
  <si>
    <t>(d)</t>
  </si>
  <si>
    <t>(e)</t>
  </si>
  <si>
    <t>DEMAND NO. 31</t>
  </si>
  <si>
    <t>ENERGY AND POWER</t>
  </si>
  <si>
    <t>(c)</t>
  </si>
  <si>
    <t>DEMAND NO. 22</t>
  </si>
  <si>
    <t>LAND REVENUE AND DISASTER MANAGEMENT</t>
  </si>
  <si>
    <t>A</t>
  </si>
  <si>
    <t>i)</t>
  </si>
  <si>
    <t>Technical Schools</t>
  </si>
  <si>
    <t>DEVELOPMENT PLANNING, ECONOMIC REFORMS AND NORTH EASTERN COUNCIL AFFAIRS</t>
  </si>
  <si>
    <t>00.00.60</t>
  </si>
  <si>
    <t>63.07.31</t>
  </si>
  <si>
    <t>64.02.31</t>
  </si>
  <si>
    <t>Sikkim Government Press, Gangtok</t>
  </si>
  <si>
    <t>DEMAND NO. 33</t>
  </si>
  <si>
    <t>WATER SECURITY AND PUBLIC HEALTH ENGINEERING</t>
  </si>
  <si>
    <t>Special Component Plan for Schedule Castes</t>
  </si>
  <si>
    <t>Capital Outlay on Consumer Industries</t>
  </si>
  <si>
    <t>60.600</t>
  </si>
  <si>
    <t>Construction of Udyog Bhawan (SPA)</t>
  </si>
  <si>
    <t>Purchase of Hospital Equipments</t>
  </si>
  <si>
    <t>Total</t>
  </si>
  <si>
    <t>Voted</t>
  </si>
  <si>
    <t>PLAN</t>
  </si>
  <si>
    <t>Non-Plan</t>
  </si>
  <si>
    <t>REVENUE SECTION</t>
  </si>
  <si>
    <t>M.H.</t>
  </si>
  <si>
    <t>Direction and Administration</t>
  </si>
  <si>
    <t>Head Office Establishment</t>
  </si>
  <si>
    <t>Salaries</t>
  </si>
  <si>
    <t>Travel Expenses</t>
  </si>
  <si>
    <t>Office Expenses</t>
  </si>
  <si>
    <t>Other Charges</t>
  </si>
  <si>
    <t>East District</t>
  </si>
  <si>
    <t>West District</t>
  </si>
  <si>
    <t>North District</t>
  </si>
  <si>
    <t>Veterinary Services &amp; Animal
Health</t>
  </si>
  <si>
    <t>Schemes under Cabinet Secretariat (State Share)</t>
  </si>
  <si>
    <t>Original Grant plus Supplementary</t>
  </si>
  <si>
    <t>Construction of College at Yangthang 
(SPA)</t>
  </si>
  <si>
    <t>*66.44.73</t>
  </si>
  <si>
    <t>See page 75 of Vol II of the Demands for Grants for 2011-12</t>
  </si>
  <si>
    <t>See page 61of Vol II of the Demands for Grants for 2011-12</t>
  </si>
  <si>
    <t>Rationalisation of Minor Irrigation Statistics (100%) CSS)</t>
  </si>
  <si>
    <t>See page 89 of Vol II of the Demands for Grants for 2011-12</t>
  </si>
  <si>
    <t>03.800</t>
  </si>
  <si>
    <t>The Supplementary is required due to additional sanction by the Planning Commission on account of Multipurpose Cultural Centre-cum-State Central Library (Phase II) at Gangtok.</t>
  </si>
  <si>
    <t>Relief on Account of Natural Calamities</t>
  </si>
  <si>
    <t>*2216</t>
  </si>
  <si>
    <t>*03.800</t>
  </si>
  <si>
    <t>*60</t>
  </si>
  <si>
    <t>*60.00.27</t>
  </si>
  <si>
    <t>*66</t>
  </si>
  <si>
    <t>*61.66.53</t>
  </si>
  <si>
    <t>(*) New Heads</t>
  </si>
  <si>
    <t>*03</t>
  </si>
  <si>
    <t>See page 4 of Vol III of the Demands for Grants for 2011-12</t>
  </si>
  <si>
    <t>South District</t>
  </si>
  <si>
    <t>Establishment</t>
  </si>
  <si>
    <t>60.00.01</t>
  </si>
  <si>
    <t>60.00.11</t>
  </si>
  <si>
    <t>60.00.13</t>
  </si>
  <si>
    <t>61.00.71</t>
  </si>
  <si>
    <t>61.00.73</t>
  </si>
  <si>
    <t>Other Expenditure</t>
  </si>
  <si>
    <t>Roads   of   Inter   State   or   Economic   Importance</t>
  </si>
  <si>
    <t>DEMAND NO. 35</t>
  </si>
  <si>
    <t>RURAL MANAGEMENT AND DEVELOPMENT</t>
  </si>
  <si>
    <t>IRRIGATION AND FLOOD CONTROL</t>
  </si>
  <si>
    <t>Minor Irrigation</t>
  </si>
  <si>
    <t>Elementary Education</t>
  </si>
  <si>
    <t>Secretariat - General Services</t>
  </si>
  <si>
    <t>Social Security &amp; Welfare</t>
  </si>
  <si>
    <t>DEMAND NO. 29</t>
  </si>
  <si>
    <t>Welfare of Backward Classes</t>
  </si>
  <si>
    <t>Social Welfare</t>
  </si>
  <si>
    <t>of the amount now required</t>
  </si>
  <si>
    <t>60.00.71</t>
  </si>
  <si>
    <t>DEMAND NO. 28</t>
  </si>
  <si>
    <t>Rural Development Department</t>
  </si>
  <si>
    <t>Sanitation Services</t>
  </si>
  <si>
    <t>Integrated Rural Development Programme</t>
  </si>
  <si>
    <t>East district</t>
  </si>
  <si>
    <t>TOTAL</t>
  </si>
  <si>
    <t>Rongnichu Hydro Electric Scheme Stage II (East)</t>
  </si>
  <si>
    <t>60.00.72</t>
  </si>
  <si>
    <t>Hydel Generation</t>
  </si>
  <si>
    <t>36.46.75</t>
  </si>
  <si>
    <t>61.47.01</t>
  </si>
  <si>
    <t>DEMAND NO. 2</t>
  </si>
  <si>
    <t>ANIMAL HUSBANDRY, LIVESTOCK, FISHERIES AND VETERINARY SERVICES</t>
  </si>
  <si>
    <t>Animal Husbandry</t>
  </si>
  <si>
    <t>Dairy Development</t>
  </si>
  <si>
    <t>Capital Outlay on Fisheries</t>
  </si>
  <si>
    <t>DEMAND NO. 41</t>
  </si>
  <si>
    <t>URBAN DEVELOPMENT &amp; HOUSING</t>
  </si>
  <si>
    <t>Other Taxes and Duties on Commodities 
&amp;  Services</t>
  </si>
  <si>
    <t>36.45.83</t>
  </si>
  <si>
    <t>Swajal Dhara (100 % CSS)</t>
  </si>
  <si>
    <t>General</t>
  </si>
  <si>
    <t>03</t>
  </si>
  <si>
    <t>Building and Housing Department</t>
  </si>
  <si>
    <t>Construction</t>
  </si>
  <si>
    <t>03.45.81</t>
  </si>
  <si>
    <t>Office complex for Judicial Administration (Central Share)</t>
  </si>
  <si>
    <t>Other Buildings</t>
  </si>
  <si>
    <t>Strengthening of Enforcement Capabilities 
for Combating Illicit Traffic in Narcotic 
Drugs &amp; Psychotropic Substance 
(100% CSS)</t>
  </si>
  <si>
    <t>63.83.52</t>
  </si>
  <si>
    <t>Machinery &amp; Equipments</t>
  </si>
  <si>
    <t>Crime Investigation Branch</t>
  </si>
  <si>
    <t>State Capital Development (Gangtok)</t>
  </si>
  <si>
    <t>Machinery &amp; Equipment</t>
  </si>
  <si>
    <t xml:space="preserve">Sl. No. </t>
  </si>
  <si>
    <t>Dem. No</t>
  </si>
  <si>
    <t>Department to which the Demand/Appropriation Relates</t>
  </si>
  <si>
    <t>NLCPR</t>
  </si>
  <si>
    <t>NEC</t>
  </si>
  <si>
    <t>State Plan</t>
  </si>
  <si>
    <t>C.S.S</t>
  </si>
  <si>
    <t>Animal Husbandry, Livestock, Fisheries and Veterinary Services</t>
  </si>
  <si>
    <t>Building &amp; Housing</t>
  </si>
  <si>
    <t>Inland Fisheries</t>
  </si>
  <si>
    <t>District &amp; Other Roads</t>
  </si>
  <si>
    <t>Capital Outlay on Power Projects</t>
  </si>
  <si>
    <t>(b)</t>
  </si>
  <si>
    <t>DEMAND NO. 38</t>
  </si>
  <si>
    <t>SOCIAL JUSTICE, EMPOWERMENT AND WELFARE</t>
  </si>
  <si>
    <t>Tribal Area Sub- Plan</t>
  </si>
  <si>
    <t>Sports &amp; Youth Services</t>
  </si>
  <si>
    <t>Urban Development</t>
  </si>
  <si>
    <t>Welfare of Scheduled Caste, Scheduled Tribes &amp;  Other Backward Classes</t>
  </si>
  <si>
    <t>Health Care, Human Services and Family Welfare</t>
  </si>
  <si>
    <t>Commerce and Industries</t>
  </si>
  <si>
    <t>Irrigation &amp; Flood Control</t>
  </si>
  <si>
    <t>Labour</t>
  </si>
  <si>
    <t>Land Revenue and Disaster Management</t>
  </si>
  <si>
    <t>Personnel, Administrative Reforms, Training, Public Grievances, Career Options and Employment, Skill Development and Chief Minister's Self Employment Schemes</t>
  </si>
  <si>
    <t>Collection Charges- Entertainment Tax</t>
  </si>
  <si>
    <t>Collection Charges-Other Taxes &amp; Duties</t>
  </si>
  <si>
    <t>Original Grant plus 1st Supplementary</t>
  </si>
  <si>
    <t>Original Grant plus 2nd Supplementary</t>
  </si>
  <si>
    <t>Development Planning, Economic Reforms and North Eastern Council Affairs</t>
  </si>
  <si>
    <t>Police</t>
  </si>
  <si>
    <t>Energy and Power</t>
  </si>
  <si>
    <t>Printing and Stationery</t>
  </si>
  <si>
    <t>Water Security and Public Health Engineering</t>
  </si>
  <si>
    <t>Roads &amp; Bridges</t>
  </si>
  <si>
    <t>Rural Management and  Development</t>
  </si>
</sst>
</file>

<file path=xl/styles.xml><?xml version="1.0" encoding="utf-8"?>
<styleSheet xmlns="http://schemas.openxmlformats.org/spreadsheetml/2006/main">
  <numFmts count="26">
    <numFmt numFmtId="164" formatCode="_(* #,##0_);_(* \(#,##0\);_(* &quot;-&quot;_);_(@_)"/>
    <numFmt numFmtId="165" formatCode="_(* #,##0.00_);_(* \(#,##0.00\);_(* &quot;-&quot;??_);_(@_)"/>
    <numFmt numFmtId="166" formatCode="_-* #,##0.00\ _k_r_-;\-* #,##0.00\ _k_r_-;_-* &quot;-&quot;??\ _k_r_-;_-@_-"/>
    <numFmt numFmtId="167" formatCode="0_)"/>
    <numFmt numFmtId="168" formatCode="00#"/>
    <numFmt numFmtId="169" formatCode="0#"/>
    <numFmt numFmtId="170" formatCode="0##"/>
    <numFmt numFmtId="171" formatCode="##"/>
    <numFmt numFmtId="172" formatCode="0000##"/>
    <numFmt numFmtId="173" formatCode="00000#"/>
    <numFmt numFmtId="174" formatCode="00.00#"/>
    <numFmt numFmtId="175" formatCode="00.###"/>
    <numFmt numFmtId="176" formatCode="00.#00"/>
    <numFmt numFmtId="177" formatCode="0_);\(0\)"/>
    <numFmt numFmtId="178" formatCode="_(* #,##0_);_(* \(#,##0\);_(* &quot;-&quot;??_);_(@_)"/>
    <numFmt numFmtId="179" formatCode="0#.00#"/>
    <numFmt numFmtId="180" formatCode="00.000"/>
    <numFmt numFmtId="181" formatCode="0#.###"/>
    <numFmt numFmtId="182" formatCode="0#.#00"/>
    <numFmt numFmtId="183" formatCode="0#.000"/>
    <numFmt numFmtId="184" formatCode="00.0#0"/>
    <numFmt numFmtId="185" formatCode="00.00"/>
    <numFmt numFmtId="186" formatCode="0#.0#0"/>
    <numFmt numFmtId="187" formatCode="00"/>
    <numFmt numFmtId="188" formatCode="#0.0##"/>
    <numFmt numFmtId="189" formatCode="0.000"/>
  </numFmts>
  <fonts count="44">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ont>
    <font>
      <i/>
      <sz val="11"/>
      <name val="Times New Roman"/>
      <family val="1"/>
    </font>
    <font>
      <b/>
      <sz val="12"/>
      <name val="Times New Roman"/>
      <family val="1"/>
    </font>
    <font>
      <b/>
      <sz val="10"/>
      <name val="Times New Roman"/>
    </font>
    <font>
      <sz val="11"/>
      <name val="Times New Roman"/>
      <family val="1"/>
    </font>
    <font>
      <b/>
      <sz val="11"/>
      <name val="Times New Roman"/>
      <family val="1"/>
    </font>
    <font>
      <sz val="10"/>
      <color indexed="10"/>
      <name val="Times New Roman"/>
      <family val="1"/>
    </font>
    <font>
      <sz val="8"/>
      <name val="Arial"/>
      <family val="2"/>
    </font>
    <font>
      <sz val="9"/>
      <name val="Times New Roman"/>
      <family val="1"/>
    </font>
    <font>
      <sz val="10"/>
      <name val="Arial"/>
    </font>
    <font>
      <sz val="11"/>
      <name val="Rupee Foradian"/>
      <family val="2"/>
    </font>
    <font>
      <i/>
      <sz val="11"/>
      <name val="Rupee Foradian"/>
      <family val="2"/>
    </font>
    <font>
      <i/>
      <sz val="10"/>
      <name val="Rupee Foradian"/>
      <family val="2"/>
    </font>
    <font>
      <b/>
      <i/>
      <sz val="11"/>
      <name val="Times New Roman"/>
      <family val="1"/>
    </font>
    <font>
      <sz val="9"/>
      <color indexed="81"/>
      <name val="Tahoma"/>
      <charset val="1"/>
    </font>
    <font>
      <b/>
      <sz val="9"/>
      <color indexed="81"/>
      <name val="Tahoma"/>
      <charset val="1"/>
    </font>
    <font>
      <sz val="10"/>
      <name val="Rupee Foradian"/>
      <family val="2"/>
    </font>
    <font>
      <i/>
      <u/>
      <sz val="11"/>
      <name val="Times New Roman"/>
      <family val="1"/>
    </font>
    <font>
      <b/>
      <i/>
      <sz val="11"/>
      <name val="Rupee Foradian"/>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top style="double">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s>
  <cellStyleXfs count="9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5" fontId="1" fillId="0" borderId="0" applyFont="0" applyFill="0" applyBorder="0" applyAlignment="0" applyProtection="0"/>
    <xf numFmtId="165" fontId="16"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6"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25" fillId="0" borderId="0"/>
    <xf numFmtId="0" fontId="15" fillId="0" borderId="0"/>
    <xf numFmtId="0" fontId="15" fillId="0" borderId="0"/>
    <xf numFmtId="0" fontId="25" fillId="0" borderId="0"/>
    <xf numFmtId="0" fontId="25" fillId="0" borderId="0"/>
    <xf numFmtId="0" fontId="15" fillId="0" borderId="0"/>
    <xf numFmtId="0" fontId="15" fillId="0" borderId="0"/>
    <xf numFmtId="0" fontId="25" fillId="0" borderId="0"/>
    <xf numFmtId="0" fontId="25" fillId="0" borderId="0"/>
    <xf numFmtId="0" fontId="15" fillId="0" borderId="0"/>
    <xf numFmtId="0" fontId="25" fillId="0" borderId="0"/>
    <xf numFmtId="0" fontId="25" fillId="0" borderId="0"/>
    <xf numFmtId="0" fontId="25" fillId="0" borderId="0"/>
    <xf numFmtId="0" fontId="15" fillId="0" borderId="0"/>
    <xf numFmtId="0" fontId="25" fillId="0" borderId="0"/>
    <xf numFmtId="0" fontId="2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25" fillId="0" borderId="0" applyAlignment="0"/>
    <xf numFmtId="0" fontId="15" fillId="0" borderId="0" applyAlignment="0"/>
    <xf numFmtId="0" fontId="25" fillId="0" borderId="0" applyAlignment="0"/>
    <xf numFmtId="0" fontId="25" fillId="0" borderId="0" applyAlignment="0"/>
    <xf numFmtId="0" fontId="25" fillId="0" borderId="0" applyAlignment="0"/>
    <xf numFmtId="0" fontId="25" fillId="0" borderId="0" applyAlignment="0"/>
    <xf numFmtId="0" fontId="15" fillId="0" borderId="0" applyAlignment="0"/>
    <xf numFmtId="179" fontId="15" fillId="0" borderId="0"/>
    <xf numFmtId="167" fontId="25" fillId="0" borderId="0"/>
    <xf numFmtId="167" fontId="15" fillId="0" borderId="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1469">
    <xf numFmtId="0" fontId="0" fillId="0" borderId="0" xfId="0"/>
    <xf numFmtId="0" fontId="22" fillId="0" borderId="0" xfId="67" applyFont="1" applyFill="1" applyProtection="1"/>
    <xf numFmtId="0" fontId="22" fillId="0" borderId="0" xfId="67" applyFont="1" applyFill="1" applyBorder="1" applyAlignment="1" applyProtection="1">
      <alignment horizontal="left"/>
    </xf>
    <xf numFmtId="0" fontId="22" fillId="0" borderId="0" xfId="67" applyFont="1" applyFill="1" applyBorder="1" applyAlignment="1" applyProtection="1">
      <alignment horizontal="left" vertical="top" wrapText="1"/>
    </xf>
    <xf numFmtId="0" fontId="22" fillId="0" borderId="0" xfId="67" applyFont="1" applyFill="1" applyBorder="1" applyAlignment="1" applyProtection="1">
      <alignment horizontal="right" vertical="top" wrapText="1"/>
    </xf>
    <xf numFmtId="0" fontId="22" fillId="0" borderId="11" xfId="67" applyFont="1" applyFill="1" applyBorder="1" applyAlignment="1" applyProtection="1">
      <alignment horizontal="right" vertical="top" wrapText="1"/>
    </xf>
    <xf numFmtId="0" fontId="22" fillId="0" borderId="0" xfId="60" applyNumberFormat="1" applyFont="1" applyFill="1" applyBorder="1" applyAlignment="1" applyProtection="1">
      <alignment horizontal="right"/>
    </xf>
    <xf numFmtId="169" fontId="22" fillId="0" borderId="0" xfId="67" applyNumberFormat="1" applyFont="1" applyFill="1" applyBorder="1" applyAlignment="1" applyProtection="1">
      <alignment horizontal="right" vertical="top" wrapText="1"/>
    </xf>
    <xf numFmtId="0" fontId="22" fillId="0" borderId="0" xfId="28" applyNumberFormat="1" applyFont="1" applyFill="1" applyBorder="1" applyAlignment="1" applyProtection="1">
      <alignment horizontal="right" wrapText="1"/>
    </xf>
    <xf numFmtId="165" fontId="22" fillId="0" borderId="0" xfId="28" applyFont="1" applyFill="1" applyBorder="1" applyAlignment="1" applyProtection="1">
      <alignment horizontal="right" wrapText="1"/>
    </xf>
    <xf numFmtId="0" fontId="22" fillId="0" borderId="13" xfId="28" applyNumberFormat="1" applyFont="1" applyFill="1" applyBorder="1" applyAlignment="1" applyProtection="1">
      <alignment horizontal="right" wrapText="1"/>
    </xf>
    <xf numFmtId="0" fontId="22" fillId="0" borderId="11" xfId="28" applyNumberFormat="1" applyFont="1" applyFill="1" applyBorder="1" applyAlignment="1" applyProtection="1">
      <alignment horizontal="right" wrapText="1"/>
    </xf>
    <xf numFmtId="165" fontId="22" fillId="0" borderId="11" xfId="28" applyFont="1" applyFill="1" applyBorder="1" applyAlignment="1" applyProtection="1">
      <alignment horizontal="right" wrapText="1"/>
    </xf>
    <xf numFmtId="165" fontId="22" fillId="0" borderId="13" xfId="28" applyFont="1" applyFill="1" applyBorder="1" applyAlignment="1" applyProtection="1">
      <alignment horizontal="right" wrapText="1"/>
    </xf>
    <xf numFmtId="0" fontId="22" fillId="0" borderId="0" xfId="28" applyNumberFormat="1" applyFont="1" applyFill="1" applyBorder="1" applyAlignment="1" applyProtection="1">
      <alignment horizontal="right"/>
    </xf>
    <xf numFmtId="0" fontId="22" fillId="0" borderId="10" xfId="28" applyNumberFormat="1" applyFont="1" applyFill="1" applyBorder="1" applyAlignment="1" applyProtection="1">
      <alignment horizontal="right" wrapText="1"/>
    </xf>
    <xf numFmtId="0" fontId="21" fillId="0" borderId="0" xfId="0" applyNumberFormat="1" applyFont="1" applyFill="1" applyBorder="1" applyAlignment="1" applyProtection="1">
      <alignment horizontal="center"/>
    </xf>
    <xf numFmtId="0" fontId="21" fillId="0" borderId="0" xfId="53" applyFont="1" applyFill="1" applyAlignment="1" applyProtection="1">
      <alignment horizontal="center" vertical="top"/>
    </xf>
    <xf numFmtId="0" fontId="21" fillId="0" borderId="0" xfId="53" applyFont="1" applyFill="1" applyAlignment="1" applyProtection="1">
      <alignment horizontal="center"/>
    </xf>
    <xf numFmtId="0" fontId="22" fillId="0" borderId="0" xfId="53" applyFont="1" applyFill="1" applyProtection="1"/>
    <xf numFmtId="0" fontId="22" fillId="0" borderId="0" xfId="53" applyFont="1" applyFill="1" applyAlignment="1" applyProtection="1">
      <alignment vertical="top"/>
    </xf>
    <xf numFmtId="0" fontId="22" fillId="0" borderId="0" xfId="53" applyFont="1" applyFill="1" applyAlignment="1" applyProtection="1">
      <alignment horizontal="right" vertical="top"/>
    </xf>
    <xf numFmtId="0" fontId="22" fillId="0" borderId="0" xfId="53" applyFont="1" applyFill="1" applyAlignment="1" applyProtection="1">
      <alignment horizontal="right"/>
    </xf>
    <xf numFmtId="0" fontId="22" fillId="0" borderId="0" xfId="53" applyNumberFormat="1" applyFont="1" applyFill="1" applyProtection="1"/>
    <xf numFmtId="0" fontId="22" fillId="0" borderId="0" xfId="49" applyFont="1" applyFill="1" applyAlignment="1" applyProtection="1">
      <alignment vertical="top" wrapText="1"/>
    </xf>
    <xf numFmtId="0" fontId="22" fillId="0" borderId="0" xfId="53" applyNumberFormat="1" applyFont="1" applyFill="1" applyAlignment="1" applyProtection="1">
      <alignment horizontal="right"/>
    </xf>
    <xf numFmtId="0" fontId="22" fillId="0" borderId="0" xfId="64" applyFont="1" applyFill="1" applyBorder="1" applyProtection="1"/>
    <xf numFmtId="0" fontId="22" fillId="0" borderId="0" xfId="72" applyFont="1" applyFill="1" applyProtection="1"/>
    <xf numFmtId="0" fontId="22" fillId="0" borderId="0" xfId="72" applyFont="1" applyFill="1" applyBorder="1" applyAlignment="1" applyProtection="1">
      <alignment vertical="top"/>
    </xf>
    <xf numFmtId="0" fontId="22" fillId="0" borderId="0" xfId="72" applyFont="1" applyFill="1" applyBorder="1" applyAlignment="1" applyProtection="1">
      <alignment horizontal="right" vertical="top"/>
    </xf>
    <xf numFmtId="0" fontId="22" fillId="0" borderId="0" xfId="64" applyNumberFormat="1" applyFont="1" applyFill="1" applyBorder="1" applyAlignment="1" applyProtection="1">
      <alignment horizontal="right"/>
    </xf>
    <xf numFmtId="0" fontId="21" fillId="0" borderId="0" xfId="53" applyFont="1" applyFill="1" applyAlignment="1" applyProtection="1">
      <alignment horizontal="left" vertical="top" wrapText="1"/>
    </xf>
    <xf numFmtId="0" fontId="21" fillId="0" borderId="0" xfId="53" applyFont="1" applyFill="1" applyAlignment="1" applyProtection="1">
      <alignment horizontal="right" vertical="top"/>
    </xf>
    <xf numFmtId="0" fontId="21" fillId="0" borderId="0" xfId="49" applyFont="1" applyFill="1" applyAlignment="1" applyProtection="1">
      <alignment horizontal="left" vertical="top" wrapText="1"/>
    </xf>
    <xf numFmtId="0" fontId="22" fillId="0" borderId="0" xfId="53" applyNumberFormat="1" applyFont="1" applyFill="1" applyAlignment="1" applyProtection="1">
      <alignment horizontal="right" wrapText="1"/>
    </xf>
    <xf numFmtId="0" fontId="22" fillId="0" borderId="0" xfId="28" applyNumberFormat="1" applyFont="1" applyFill="1" applyAlignment="1" applyProtection="1">
      <alignment horizontal="right" wrapText="1"/>
    </xf>
    <xf numFmtId="165" fontId="22" fillId="0" borderId="0" xfId="28" applyFont="1" applyFill="1" applyAlignment="1" applyProtection="1">
      <alignment horizontal="right" wrapText="1"/>
    </xf>
    <xf numFmtId="0" fontId="22" fillId="0" borderId="0" xfId="53" applyFont="1" applyFill="1" applyBorder="1" applyAlignment="1" applyProtection="1">
      <alignment vertical="top"/>
    </xf>
    <xf numFmtId="0" fontId="22" fillId="0" borderId="0" xfId="53" applyFont="1" applyFill="1" applyBorder="1" applyAlignment="1" applyProtection="1">
      <alignment horizontal="left" vertical="top" wrapText="1"/>
    </xf>
    <xf numFmtId="0" fontId="22" fillId="0" borderId="0" xfId="53" applyNumberFormat="1" applyFont="1" applyFill="1" applyBorder="1" applyAlignment="1" applyProtection="1">
      <alignment horizontal="right" wrapText="1"/>
    </xf>
    <xf numFmtId="0" fontId="22" fillId="0" borderId="0" xfId="53" applyFont="1" applyFill="1" applyBorder="1" applyProtection="1"/>
    <xf numFmtId="0" fontId="22" fillId="0" borderId="10" xfId="53" applyNumberFormat="1" applyFont="1" applyFill="1" applyBorder="1" applyAlignment="1" applyProtection="1">
      <alignment horizontal="right" wrapText="1"/>
    </xf>
    <xf numFmtId="174" fontId="21" fillId="0" borderId="0" xfId="53" applyNumberFormat="1" applyFont="1" applyFill="1" applyBorder="1" applyAlignment="1" applyProtection="1">
      <alignment horizontal="right" vertical="top"/>
    </xf>
    <xf numFmtId="0" fontId="21" fillId="0" borderId="0" xfId="49" applyFont="1" applyFill="1" applyBorder="1" applyAlignment="1" applyProtection="1">
      <alignment horizontal="left" vertical="top" wrapText="1"/>
    </xf>
    <xf numFmtId="0" fontId="21" fillId="0" borderId="0" xfId="53" applyFont="1" applyFill="1" applyBorder="1" applyAlignment="1" applyProtection="1">
      <alignment horizontal="left" vertical="top" wrapText="1"/>
    </xf>
    <xf numFmtId="0" fontId="22" fillId="0" borderId="0" xfId="53" applyFont="1" applyFill="1" applyBorder="1" applyAlignment="1" applyProtection="1">
      <alignment horizontal="right" vertical="top"/>
    </xf>
    <xf numFmtId="0" fontId="22" fillId="0" borderId="11" xfId="53" applyNumberFormat="1" applyFont="1" applyFill="1" applyBorder="1" applyAlignment="1" applyProtection="1">
      <alignment horizontal="right" wrapText="1"/>
    </xf>
    <xf numFmtId="0" fontId="22" fillId="0" borderId="13" xfId="53" applyNumberFormat="1" applyFont="1" applyFill="1" applyBorder="1" applyAlignment="1" applyProtection="1">
      <alignment horizontal="right" wrapText="1"/>
    </xf>
    <xf numFmtId="0" fontId="22" fillId="0" borderId="0" xfId="0" applyFont="1" applyFill="1" applyBorder="1" applyAlignment="1">
      <alignment wrapText="1"/>
    </xf>
    <xf numFmtId="0" fontId="21" fillId="0" borderId="0" xfId="53" applyFont="1" applyFill="1" applyBorder="1" applyAlignment="1" applyProtection="1">
      <alignment horizontal="right" vertical="top"/>
    </xf>
    <xf numFmtId="176" fontId="21" fillId="0" borderId="0" xfId="53" applyNumberFormat="1" applyFont="1" applyFill="1" applyBorder="1" applyAlignment="1" applyProtection="1">
      <alignment horizontal="right" vertical="top"/>
    </xf>
    <xf numFmtId="0" fontId="21" fillId="0" borderId="0" xfId="49" applyFont="1" applyFill="1" applyAlignment="1" applyProtection="1">
      <alignment horizontal="right" vertical="top" wrapText="1"/>
    </xf>
    <xf numFmtId="0" fontId="22" fillId="0" borderId="0" xfId="49" applyNumberFormat="1" applyFont="1" applyFill="1" applyAlignment="1" applyProtection="1">
      <alignment horizontal="right" wrapText="1"/>
    </xf>
    <xf numFmtId="0" fontId="22" fillId="0" borderId="11" xfId="49" applyFont="1" applyFill="1" applyBorder="1" applyAlignment="1" applyProtection="1">
      <alignment vertical="top" wrapText="1"/>
    </xf>
    <xf numFmtId="0" fontId="22" fillId="0" borderId="0" xfId="49" applyFont="1" applyFill="1" applyBorder="1" applyAlignment="1" applyProtection="1">
      <alignment vertical="top" wrapText="1"/>
    </xf>
    <xf numFmtId="0" fontId="22" fillId="0" borderId="0" xfId="49" applyFont="1" applyFill="1" applyBorder="1" applyAlignment="1" applyProtection="1">
      <alignment horizontal="left" vertical="top" wrapText="1"/>
    </xf>
    <xf numFmtId="0" fontId="22" fillId="0" borderId="0" xfId="49" applyNumberFormat="1" applyFont="1" applyFill="1" applyBorder="1" applyAlignment="1" applyProtection="1">
      <alignment horizontal="right" wrapText="1"/>
    </xf>
    <xf numFmtId="0" fontId="22" fillId="0" borderId="13" xfId="53" applyFont="1" applyFill="1" applyBorder="1" applyAlignment="1" applyProtection="1">
      <alignment vertical="top"/>
    </xf>
    <xf numFmtId="0" fontId="22" fillId="0" borderId="13" xfId="53" applyFont="1" applyFill="1" applyBorder="1" applyAlignment="1" applyProtection="1">
      <alignment horizontal="right" vertical="top"/>
    </xf>
    <xf numFmtId="0" fontId="21" fillId="0" borderId="13" xfId="53" applyFont="1" applyFill="1" applyBorder="1" applyAlignment="1" applyProtection="1">
      <alignment horizontal="left" vertical="top" wrapText="1"/>
    </xf>
    <xf numFmtId="175" fontId="21" fillId="0" borderId="0" xfId="49" applyNumberFormat="1" applyFont="1" applyFill="1" applyAlignment="1" applyProtection="1">
      <alignment horizontal="right" vertical="top" wrapText="1"/>
    </xf>
    <xf numFmtId="0" fontId="21" fillId="0" borderId="11" xfId="49" applyFont="1" applyFill="1" applyBorder="1" applyAlignment="1" applyProtection="1">
      <alignment horizontal="right" vertical="top" wrapText="1"/>
    </xf>
    <xf numFmtId="0" fontId="21" fillId="0" borderId="11" xfId="49" applyFont="1" applyFill="1" applyBorder="1" applyAlignment="1" applyProtection="1">
      <alignment horizontal="left" vertical="top" wrapText="1"/>
    </xf>
    <xf numFmtId="0" fontId="21" fillId="0" borderId="13" xfId="53" applyFont="1" applyFill="1" applyBorder="1" applyAlignment="1" applyProtection="1">
      <alignment vertical="top" wrapText="1"/>
    </xf>
    <xf numFmtId="0" fontId="22" fillId="0" borderId="0" xfId="53" applyNumberFormat="1" applyFont="1" applyFill="1" applyBorder="1" applyAlignment="1" applyProtection="1">
      <alignment horizontal="left"/>
    </xf>
    <xf numFmtId="0" fontId="22" fillId="0" borderId="0" xfId="53" applyNumberFormat="1" applyFont="1" applyFill="1" applyBorder="1" applyAlignment="1" applyProtection="1">
      <alignment wrapText="1"/>
    </xf>
    <xf numFmtId="0" fontId="22" fillId="0" borderId="0" xfId="53" applyNumberFormat="1" applyFont="1" applyFill="1" applyBorder="1" applyProtection="1"/>
    <xf numFmtId="0" fontId="21" fillId="0" borderId="0" xfId="79" applyNumberFormat="1" applyFont="1" applyFill="1" applyBorder="1" applyAlignment="1" applyProtection="1">
      <alignment horizontal="right" vertical="top"/>
    </xf>
    <xf numFmtId="0" fontId="22" fillId="0" borderId="0" xfId="79" applyNumberFormat="1" applyFont="1" applyFill="1" applyProtection="1"/>
    <xf numFmtId="0" fontId="21" fillId="0" borderId="0" xfId="79" applyNumberFormat="1" applyFont="1" applyFill="1" applyAlignment="1" applyProtection="1">
      <alignment horizontal="left" vertical="top"/>
    </xf>
    <xf numFmtId="0" fontId="21" fillId="0" borderId="0" xfId="79" applyNumberFormat="1" applyFont="1" applyFill="1" applyAlignment="1" applyProtection="1">
      <alignment horizontal="right" vertical="top"/>
    </xf>
    <xf numFmtId="0" fontId="21" fillId="0" borderId="0" xfId="79" applyNumberFormat="1" applyFont="1" applyFill="1" applyAlignment="1" applyProtection="1">
      <alignment horizontal="center"/>
    </xf>
    <xf numFmtId="0" fontId="22" fillId="0" borderId="0" xfId="79" applyNumberFormat="1" applyFont="1" applyFill="1" applyAlignment="1" applyProtection="1">
      <alignment horizontal="right" vertical="top"/>
    </xf>
    <xf numFmtId="0" fontId="22" fillId="0" borderId="0" xfId="79" applyNumberFormat="1" applyFont="1" applyFill="1" applyBorder="1" applyAlignment="1" applyProtection="1">
      <alignment horizontal="right" vertical="top"/>
    </xf>
    <xf numFmtId="0" fontId="22" fillId="0" borderId="0" xfId="79" applyNumberFormat="1" applyFont="1" applyFill="1" applyAlignment="1" applyProtection="1">
      <alignment horizontal="left" vertical="top"/>
    </xf>
    <xf numFmtId="0" fontId="22" fillId="0" borderId="0" xfId="65" applyNumberFormat="1" applyFont="1" applyFill="1" applyBorder="1" applyProtection="1"/>
    <xf numFmtId="0" fontId="22" fillId="0" borderId="0" xfId="74" applyNumberFormat="1" applyFont="1" applyFill="1" applyProtection="1"/>
    <xf numFmtId="0" fontId="22" fillId="0" borderId="0" xfId="74" applyNumberFormat="1" applyFont="1" applyFill="1" applyBorder="1" applyAlignment="1" applyProtection="1">
      <alignment horizontal="left" vertical="top"/>
    </xf>
    <xf numFmtId="0" fontId="22" fillId="0" borderId="0" xfId="74" applyNumberFormat="1" applyFont="1" applyFill="1" applyBorder="1" applyAlignment="1" applyProtection="1">
      <alignment horizontal="right" vertical="top"/>
    </xf>
    <xf numFmtId="0" fontId="22" fillId="0" borderId="0" xfId="65" applyNumberFormat="1" applyFont="1" applyFill="1" applyBorder="1" applyAlignment="1" applyProtection="1">
      <alignment horizontal="right"/>
    </xf>
    <xf numFmtId="0" fontId="21" fillId="0" borderId="0" xfId="79" applyNumberFormat="1" applyFont="1" applyFill="1" applyAlignment="1" applyProtection="1">
      <alignment horizontal="left"/>
    </xf>
    <xf numFmtId="0" fontId="22" fillId="0" borderId="0" xfId="79" applyNumberFormat="1" applyFont="1" applyFill="1" applyBorder="1" applyAlignment="1" applyProtection="1">
      <alignment horizontal="center"/>
    </xf>
    <xf numFmtId="0" fontId="22" fillId="0" borderId="0" xfId="79" applyNumberFormat="1" applyFont="1" applyFill="1" applyBorder="1" applyAlignment="1" applyProtection="1">
      <alignment horizontal="right"/>
    </xf>
    <xf numFmtId="0" fontId="22" fillId="0" borderId="0" xfId="79" applyNumberFormat="1" applyFont="1" applyFill="1" applyBorder="1" applyAlignment="1" applyProtection="1">
      <alignment horizontal="left"/>
    </xf>
    <xf numFmtId="0" fontId="22" fillId="0" borderId="0" xfId="54" applyNumberFormat="1" applyFont="1" applyFill="1" applyAlignment="1" applyProtection="1">
      <alignment horizontal="left" vertical="top"/>
    </xf>
    <xf numFmtId="0" fontId="21" fillId="0" borderId="0" xfId="79" applyNumberFormat="1" applyFont="1" applyFill="1" applyAlignment="1" applyProtection="1">
      <alignment horizontal="left" vertical="top" wrapText="1"/>
    </xf>
    <xf numFmtId="169" fontId="22" fillId="0" borderId="0" xfId="79" applyNumberFormat="1" applyFont="1" applyFill="1" applyAlignment="1" applyProtection="1">
      <alignment horizontal="right" vertical="top"/>
    </xf>
    <xf numFmtId="0" fontId="22" fillId="0" borderId="0" xfId="79" applyFont="1" applyFill="1" applyAlignment="1" applyProtection="1">
      <alignment horizontal="left" vertical="top" wrapText="1"/>
    </xf>
    <xf numFmtId="181" fontId="21" fillId="0" borderId="0" xfId="79" applyNumberFormat="1" applyFont="1" applyFill="1" applyAlignment="1" applyProtection="1">
      <alignment horizontal="right" vertical="top"/>
    </xf>
    <xf numFmtId="0" fontId="21" fillId="0" borderId="0" xfId="79" applyFont="1" applyFill="1" applyAlignment="1" applyProtection="1">
      <alignment horizontal="left" vertical="top" wrapText="1"/>
    </xf>
    <xf numFmtId="0" fontId="22" fillId="0" borderId="0" xfId="54" applyNumberFormat="1" applyFont="1" applyFill="1" applyBorder="1" applyAlignment="1" applyProtection="1">
      <alignment horizontal="right" vertical="top"/>
    </xf>
    <xf numFmtId="0" fontId="22" fillId="0" borderId="0" xfId="79" applyNumberFormat="1" applyFont="1" applyFill="1" applyAlignment="1" applyProtection="1">
      <alignment horizontal="left" vertical="top" wrapText="1"/>
    </xf>
    <xf numFmtId="0" fontId="22" fillId="0" borderId="0" xfId="79" applyNumberFormat="1" applyFont="1" applyFill="1" applyBorder="1" applyAlignment="1" applyProtection="1">
      <alignment horizontal="right" wrapText="1"/>
    </xf>
    <xf numFmtId="0" fontId="22" fillId="0" borderId="0" xfId="79" applyNumberFormat="1" applyFont="1" applyFill="1" applyBorder="1" applyAlignment="1" applyProtection="1">
      <alignment horizontal="left" vertical="top"/>
    </xf>
    <xf numFmtId="0" fontId="22" fillId="0" borderId="0" xfId="79" applyNumberFormat="1" applyFont="1" applyFill="1" applyBorder="1" applyAlignment="1" applyProtection="1">
      <alignment horizontal="left" vertical="top" wrapText="1"/>
    </xf>
    <xf numFmtId="0" fontId="22" fillId="0" borderId="11" xfId="79" applyNumberFormat="1" applyFont="1" applyFill="1" applyBorder="1" applyAlignment="1" applyProtection="1">
      <alignment horizontal="left" vertical="top"/>
    </xf>
    <xf numFmtId="0" fontId="22" fillId="0" borderId="0" xfId="79" applyNumberFormat="1" applyFont="1" applyFill="1" applyAlignment="1" applyProtection="1">
      <alignment horizontal="right" wrapText="1"/>
    </xf>
    <xf numFmtId="181" fontId="21" fillId="0" borderId="0" xfId="79" applyNumberFormat="1" applyFont="1" applyFill="1" applyBorder="1" applyAlignment="1" applyProtection="1">
      <alignment horizontal="right" vertical="top"/>
    </xf>
    <xf numFmtId="0" fontId="21" fillId="0" borderId="0" xfId="79" applyFont="1" applyFill="1" applyBorder="1" applyAlignment="1" applyProtection="1">
      <alignment horizontal="left" vertical="top" wrapText="1"/>
    </xf>
    <xf numFmtId="0" fontId="22" fillId="0" borderId="0" xfId="54" applyNumberFormat="1" applyFont="1" applyFill="1" applyBorder="1" applyAlignment="1" applyProtection="1">
      <alignment horizontal="left" vertical="top"/>
    </xf>
    <xf numFmtId="169" fontId="22" fillId="0" borderId="0" xfId="79" applyNumberFormat="1" applyFont="1" applyFill="1" applyBorder="1" applyAlignment="1" applyProtection="1">
      <alignment horizontal="right" vertical="top"/>
    </xf>
    <xf numFmtId="0" fontId="22" fillId="0" borderId="0" xfId="79" applyFont="1" applyFill="1" applyBorder="1" applyAlignment="1" applyProtection="1">
      <alignment horizontal="left" vertical="top" wrapText="1"/>
    </xf>
    <xf numFmtId="0" fontId="22" fillId="0" borderId="13" xfId="79" applyNumberFormat="1" applyFont="1" applyFill="1" applyBorder="1" applyAlignment="1" applyProtection="1">
      <alignment horizontal="right" wrapText="1"/>
    </xf>
    <xf numFmtId="0" fontId="21" fillId="0" borderId="0" xfId="79" applyNumberFormat="1" applyFont="1" applyFill="1" applyBorder="1" applyAlignment="1" applyProtection="1">
      <alignment horizontal="left" vertical="top" wrapText="1"/>
    </xf>
    <xf numFmtId="0" fontId="22" fillId="0" borderId="13" xfId="79" applyNumberFormat="1" applyFont="1" applyFill="1" applyBorder="1" applyAlignment="1" applyProtection="1">
      <alignment horizontal="left" vertical="top"/>
    </xf>
    <xf numFmtId="0" fontId="22" fillId="0" borderId="13" xfId="79" applyNumberFormat="1" applyFont="1" applyFill="1" applyBorder="1" applyAlignment="1" applyProtection="1">
      <alignment horizontal="right" vertical="top"/>
    </xf>
    <xf numFmtId="0" fontId="21" fillId="0" borderId="13" xfId="79" applyNumberFormat="1" applyFont="1" applyFill="1" applyBorder="1" applyAlignment="1" applyProtection="1">
      <alignment horizontal="left" vertical="top" wrapText="1"/>
    </xf>
    <xf numFmtId="170" fontId="22" fillId="0" borderId="0" xfId="79" applyNumberFormat="1" applyFont="1" applyFill="1" applyBorder="1" applyAlignment="1" applyProtection="1">
      <alignment horizontal="right" vertical="top"/>
    </xf>
    <xf numFmtId="0" fontId="22" fillId="0" borderId="0" xfId="0" applyFont="1" applyFill="1" applyBorder="1" applyAlignment="1">
      <alignment vertical="top" wrapText="1"/>
    </xf>
    <xf numFmtId="49" fontId="22" fillId="0" borderId="0" xfId="79" applyNumberFormat="1" applyFont="1" applyFill="1" applyAlignment="1" applyProtection="1">
      <alignment horizontal="right" vertical="top"/>
    </xf>
    <xf numFmtId="0" fontId="21" fillId="0" borderId="0" xfId="54" applyFont="1" applyFill="1" applyBorder="1" applyAlignment="1" applyProtection="1">
      <alignment horizontal="center"/>
    </xf>
    <xf numFmtId="0" fontId="21" fillId="0" borderId="0" xfId="54" applyNumberFormat="1" applyFont="1" applyFill="1" applyBorder="1" applyAlignment="1" applyProtection="1">
      <alignment horizontal="center"/>
    </xf>
    <xf numFmtId="0" fontId="22" fillId="0" borderId="0" xfId="54" applyFont="1" applyFill="1"/>
    <xf numFmtId="0" fontId="22" fillId="0" borderId="0" xfId="54" applyFont="1" applyFill="1" applyBorder="1" applyAlignment="1">
      <alignment vertical="top"/>
    </xf>
    <xf numFmtId="0" fontId="22" fillId="0" borderId="0" xfId="54" applyNumberFormat="1" applyFont="1" applyFill="1" applyBorder="1" applyAlignment="1">
      <alignment horizontal="right"/>
    </xf>
    <xf numFmtId="0" fontId="22" fillId="0" borderId="0" xfId="54" applyFont="1" applyFill="1" applyBorder="1" applyAlignment="1" applyProtection="1">
      <alignment horizontal="left"/>
    </xf>
    <xf numFmtId="0" fontId="22" fillId="0" borderId="0" xfId="54" applyFont="1" applyFill="1" applyBorder="1"/>
    <xf numFmtId="0" fontId="22" fillId="0" borderId="0" xfId="54" applyNumberFormat="1" applyFont="1" applyFill="1" applyAlignment="1" applyProtection="1">
      <alignment horizontal="right"/>
    </xf>
    <xf numFmtId="0" fontId="21" fillId="0" borderId="0" xfId="54" applyNumberFormat="1" applyFont="1" applyFill="1" applyAlignment="1">
      <alignment horizontal="center"/>
    </xf>
    <xf numFmtId="0" fontId="22" fillId="0" borderId="0" xfId="54" applyNumberFormat="1" applyFont="1" applyFill="1"/>
    <xf numFmtId="0" fontId="22" fillId="0" borderId="0" xfId="54" applyNumberFormat="1" applyFont="1" applyFill="1" applyBorder="1" applyAlignment="1" applyProtection="1">
      <alignment horizontal="right"/>
    </xf>
    <xf numFmtId="0" fontId="22" fillId="0" borderId="0" xfId="54" applyNumberFormat="1" applyFont="1" applyFill="1" applyBorder="1" applyAlignment="1" applyProtection="1">
      <alignment horizontal="left"/>
    </xf>
    <xf numFmtId="0" fontId="22" fillId="0" borderId="0" xfId="54" applyNumberFormat="1" applyFont="1" applyFill="1" applyAlignment="1" applyProtection="1">
      <alignment horizontal="right" wrapText="1"/>
    </xf>
    <xf numFmtId="0" fontId="22" fillId="0" borderId="0" xfId="54" applyNumberFormat="1" applyFont="1" applyFill="1" applyAlignment="1">
      <alignment horizontal="right"/>
    </xf>
    <xf numFmtId="0" fontId="22" fillId="0" borderId="0" xfId="54" applyNumberFormat="1" applyFont="1" applyFill="1" applyBorder="1" applyAlignment="1" applyProtection="1">
      <alignment horizontal="right" wrapText="1"/>
    </xf>
    <xf numFmtId="0" fontId="22" fillId="0" borderId="11" xfId="54" applyNumberFormat="1" applyFont="1" applyFill="1" applyBorder="1" applyAlignment="1" applyProtection="1">
      <alignment horizontal="right" wrapText="1"/>
    </xf>
    <xf numFmtId="0" fontId="22" fillId="0" borderId="13" xfId="54" applyNumberFormat="1" applyFont="1" applyFill="1" applyBorder="1" applyAlignment="1" applyProtection="1">
      <alignment horizontal="right"/>
    </xf>
    <xf numFmtId="0" fontId="22" fillId="0" borderId="11" xfId="28" applyNumberFormat="1" applyFont="1" applyFill="1" applyBorder="1" applyAlignment="1">
      <alignment horizontal="right" wrapText="1"/>
    </xf>
    <xf numFmtId="165" fontId="22" fillId="0" borderId="11" xfId="28" applyFont="1" applyFill="1" applyBorder="1" applyAlignment="1">
      <alignment horizontal="right" wrapText="1"/>
    </xf>
    <xf numFmtId="0" fontId="22" fillId="0" borderId="0" xfId="54" applyFont="1" applyFill="1" applyBorder="1" applyAlignment="1" applyProtection="1">
      <alignment horizontal="left" vertical="justify" wrapText="1"/>
    </xf>
    <xf numFmtId="0" fontId="22" fillId="0" borderId="0" xfId="54" applyFont="1" applyFill="1" applyBorder="1" applyAlignment="1">
      <alignment vertical="top" wrapText="1"/>
    </xf>
    <xf numFmtId="0" fontId="22" fillId="0" borderId="0" xfId="54" applyFont="1" applyFill="1" applyBorder="1" applyAlignment="1" applyProtection="1">
      <alignment horizontal="justify" vertical="top" wrapText="1"/>
    </xf>
    <xf numFmtId="173" fontId="22" fillId="0" borderId="0" xfId="54" applyNumberFormat="1" applyFont="1" applyFill="1" applyBorder="1" applyAlignment="1">
      <alignment horizontal="right" vertical="top" wrapText="1"/>
    </xf>
    <xf numFmtId="0" fontId="22" fillId="0" borderId="0" xfId="54" applyFont="1" applyFill="1" applyBorder="1" applyAlignment="1" applyProtection="1">
      <alignment horizontal="left" vertical="top" wrapText="1"/>
    </xf>
    <xf numFmtId="166" fontId="22" fillId="0" borderId="0" xfId="28" applyNumberFormat="1" applyFont="1" applyFill="1" applyBorder="1" applyAlignment="1" applyProtection="1">
      <alignment horizontal="right" wrapText="1"/>
    </xf>
    <xf numFmtId="0" fontId="22" fillId="0" borderId="11" xfId="54" applyFont="1" applyFill="1" applyBorder="1" applyAlignment="1">
      <alignment vertical="top" wrapText="1"/>
    </xf>
    <xf numFmtId="0" fontId="22" fillId="0" borderId="0" xfId="54" applyNumberFormat="1" applyFont="1" applyFill="1" applyAlignment="1">
      <alignment horizontal="right" wrapText="1"/>
    </xf>
    <xf numFmtId="165" fontId="22" fillId="0" borderId="13" xfId="28" applyFont="1" applyFill="1" applyBorder="1" applyAlignment="1">
      <alignment horizontal="right" wrapText="1"/>
    </xf>
    <xf numFmtId="0" fontId="22" fillId="0" borderId="13" xfId="28" applyNumberFormat="1" applyFont="1" applyFill="1" applyBorder="1" applyAlignment="1">
      <alignment horizontal="right" wrapText="1"/>
    </xf>
    <xf numFmtId="0" fontId="22" fillId="0" borderId="13" xfId="54" applyNumberFormat="1" applyFont="1" applyFill="1" applyBorder="1" applyAlignment="1" applyProtection="1">
      <alignment horizontal="right" wrapText="1"/>
    </xf>
    <xf numFmtId="0" fontId="22" fillId="0" borderId="11" xfId="54" applyNumberFormat="1" applyFont="1" applyFill="1" applyBorder="1" applyAlignment="1" applyProtection="1">
      <alignment horizontal="right"/>
    </xf>
    <xf numFmtId="0" fontId="21" fillId="0" borderId="0" xfId="54" applyFont="1" applyFill="1" applyAlignment="1">
      <alignment horizontal="center"/>
    </xf>
    <xf numFmtId="0" fontId="21" fillId="0" borderId="0" xfId="54" applyFont="1" applyFill="1" applyAlignment="1">
      <alignment horizontal="right"/>
    </xf>
    <xf numFmtId="0" fontId="22" fillId="0" borderId="0" xfId="54" applyFont="1" applyFill="1" applyBorder="1" applyAlignment="1">
      <alignment horizontal="right"/>
    </xf>
    <xf numFmtId="0" fontId="21" fillId="0" borderId="0" xfId="54" applyFont="1" applyFill="1" applyBorder="1" applyAlignment="1" applyProtection="1">
      <alignment horizontal="left" vertical="top" wrapText="1"/>
    </xf>
    <xf numFmtId="0" fontId="21" fillId="0" borderId="0" xfId="54" applyFont="1" applyFill="1" applyBorder="1" applyAlignment="1">
      <alignment horizontal="right" vertical="top" wrapText="1"/>
    </xf>
    <xf numFmtId="168" fontId="21" fillId="0" borderId="0" xfId="54" applyNumberFormat="1" applyFont="1" applyFill="1" applyBorder="1" applyAlignment="1">
      <alignment horizontal="right" vertical="top" wrapText="1"/>
    </xf>
    <xf numFmtId="0" fontId="22" fillId="0" borderId="0" xfId="28" applyNumberFormat="1" applyFont="1" applyFill="1" applyAlignment="1">
      <alignment horizontal="right" wrapText="1"/>
    </xf>
    <xf numFmtId="165" fontId="22" fillId="0" borderId="0" xfId="28" applyFont="1" applyFill="1" applyAlignment="1">
      <alignment horizontal="right" wrapText="1"/>
    </xf>
    <xf numFmtId="0" fontId="22" fillId="0" borderId="11" xfId="54" applyFont="1" applyFill="1" applyBorder="1" applyAlignment="1" applyProtection="1">
      <alignment horizontal="left" vertical="top" wrapText="1"/>
    </xf>
    <xf numFmtId="176" fontId="21" fillId="0" borderId="0" xfId="54" applyNumberFormat="1" applyFont="1" applyFill="1" applyBorder="1" applyAlignment="1">
      <alignment horizontal="right" vertical="top" wrapText="1"/>
    </xf>
    <xf numFmtId="169" fontId="22" fillId="0" borderId="0" xfId="54" applyNumberFormat="1" applyFont="1" applyFill="1" applyBorder="1" applyAlignment="1">
      <alignment horizontal="right" vertical="top" wrapText="1"/>
    </xf>
    <xf numFmtId="0" fontId="22" fillId="0" borderId="13" xfId="54" applyFont="1" applyFill="1" applyBorder="1" applyAlignment="1">
      <alignment vertical="top" wrapText="1"/>
    </xf>
    <xf numFmtId="0" fontId="22" fillId="0" borderId="13" xfId="54" applyFont="1" applyFill="1" applyBorder="1" applyAlignment="1">
      <alignment horizontal="right" vertical="top" wrapText="1"/>
    </xf>
    <xf numFmtId="0" fontId="21" fillId="0" borderId="13" xfId="54" applyFont="1" applyFill="1" applyBorder="1" applyAlignment="1" applyProtection="1">
      <alignment horizontal="left" vertical="top" wrapText="1"/>
    </xf>
    <xf numFmtId="0" fontId="22" fillId="0" borderId="0" xfId="54" applyFont="1" applyFill="1" applyBorder="1" applyAlignment="1">
      <alignment horizontal="right" vertical="top" wrapText="1"/>
    </xf>
    <xf numFmtId="0" fontId="21" fillId="0" borderId="0" xfId="54" applyFont="1" applyFill="1" applyBorder="1" applyAlignment="1">
      <alignment horizontal="left" vertical="top" wrapText="1"/>
    </xf>
    <xf numFmtId="0" fontId="21" fillId="0" borderId="0" xfId="79" applyFont="1" applyFill="1" applyBorder="1" applyAlignment="1">
      <alignment horizontal="right" vertical="top" wrapText="1"/>
    </xf>
    <xf numFmtId="0" fontId="22" fillId="0" borderId="0" xfId="79" applyFont="1" applyFill="1" applyBorder="1" applyAlignment="1">
      <alignment vertical="top" wrapText="1"/>
    </xf>
    <xf numFmtId="169" fontId="22" fillId="0" borderId="0" xfId="79" applyNumberFormat="1" applyFont="1" applyFill="1" applyBorder="1" applyAlignment="1">
      <alignment horizontal="right" vertical="top" wrapText="1"/>
    </xf>
    <xf numFmtId="182" fontId="21" fillId="0" borderId="0" xfId="79" applyNumberFormat="1" applyFont="1" applyFill="1" applyBorder="1" applyAlignment="1">
      <alignment horizontal="right" vertical="top" wrapText="1"/>
    </xf>
    <xf numFmtId="0" fontId="22" fillId="0" borderId="0" xfId="79" applyNumberFormat="1" applyFont="1" applyFill="1" applyAlignment="1">
      <alignment horizontal="right"/>
    </xf>
    <xf numFmtId="0" fontId="22" fillId="0" borderId="0" xfId="79" applyFont="1" applyFill="1" applyBorder="1" applyAlignment="1">
      <alignment horizontal="right" vertical="top" wrapText="1"/>
    </xf>
    <xf numFmtId="165" fontId="22" fillId="0" borderId="0" xfId="28" applyFont="1" applyFill="1" applyBorder="1" applyAlignment="1">
      <alignment horizontal="right" wrapText="1"/>
    </xf>
    <xf numFmtId="49" fontId="22" fillId="0" borderId="0" xfId="79" applyNumberFormat="1" applyFont="1" applyFill="1" applyBorder="1" applyAlignment="1">
      <alignment horizontal="right" vertical="top" wrapText="1"/>
    </xf>
    <xf numFmtId="0" fontId="22" fillId="0" borderId="0" xfId="28" applyNumberFormat="1" applyFont="1" applyFill="1" applyBorder="1" applyAlignment="1">
      <alignment horizontal="right" wrapText="1"/>
    </xf>
    <xf numFmtId="0" fontId="22" fillId="0" borderId="10" xfId="28" applyNumberFormat="1" applyFont="1" applyFill="1" applyBorder="1" applyAlignment="1">
      <alignment horizontal="right" wrapText="1"/>
    </xf>
    <xf numFmtId="0" fontId="22" fillId="0" borderId="0" xfId="79" applyFont="1" applyFill="1"/>
    <xf numFmtId="0" fontId="21" fillId="0" borderId="13" xfId="54" applyFont="1" applyFill="1" applyBorder="1" applyAlignment="1">
      <alignment horizontal="right" vertical="top" wrapText="1"/>
    </xf>
    <xf numFmtId="0" fontId="21" fillId="0" borderId="13" xfId="54" applyFont="1" applyFill="1" applyBorder="1" applyAlignment="1">
      <alignment vertical="top" wrapText="1"/>
    </xf>
    <xf numFmtId="0" fontId="22" fillId="0" borderId="11" xfId="54" applyNumberFormat="1" applyFont="1" applyFill="1" applyBorder="1" applyAlignment="1">
      <alignment horizontal="right"/>
    </xf>
    <xf numFmtId="0" fontId="22" fillId="0" borderId="0" xfId="54" applyFont="1" applyFill="1" applyBorder="1" applyAlignment="1">
      <alignment horizontal="left" vertical="top" wrapText="1"/>
    </xf>
    <xf numFmtId="0" fontId="22" fillId="0" borderId="0" xfId="54" applyFont="1" applyFill="1" applyBorder="1" applyAlignment="1" applyProtection="1">
      <alignment horizontal="center"/>
    </xf>
    <xf numFmtId="0" fontId="22" fillId="0" borderId="0" xfId="54" applyNumberFormat="1" applyFont="1" applyFill="1" applyAlignment="1" applyProtection="1">
      <alignment horizontal="left"/>
    </xf>
    <xf numFmtId="0" fontId="22" fillId="0" borderId="0" xfId="54" applyFont="1" applyFill="1" applyAlignment="1">
      <alignment horizontal="left"/>
    </xf>
    <xf numFmtId="0" fontId="22" fillId="0" borderId="0" xfId="54" applyFont="1" applyFill="1" applyAlignment="1" applyProtection="1">
      <alignment horizontal="left" vertical="top" wrapText="1"/>
    </xf>
    <xf numFmtId="0" fontId="22" fillId="0" borderId="0" xfId="54" applyFont="1" applyFill="1" applyBorder="1" applyAlignment="1">
      <alignment horizontal="left"/>
    </xf>
    <xf numFmtId="0" fontId="22" fillId="0" borderId="0" xfId="59" applyFont="1" applyFill="1" applyBorder="1" applyAlignment="1">
      <alignment horizontal="left" vertical="top"/>
    </xf>
    <xf numFmtId="0" fontId="22" fillId="0" borderId="0" xfId="59" applyFont="1" applyFill="1" applyBorder="1" applyAlignment="1">
      <alignment horizontal="right" vertical="top" wrapText="1"/>
    </xf>
    <xf numFmtId="0" fontId="21" fillId="0" borderId="0" xfId="59" applyFont="1" applyFill="1" applyBorder="1" applyAlignment="1" applyProtection="1">
      <alignment horizontal="center" vertical="top" wrapText="1"/>
    </xf>
    <xf numFmtId="0" fontId="21" fillId="0" borderId="0" xfId="59" applyNumberFormat="1" applyFont="1" applyFill="1" applyBorder="1" applyAlignment="1" applyProtection="1">
      <alignment horizontal="center"/>
    </xf>
    <xf numFmtId="0" fontId="22" fillId="0" borderId="0" xfId="59" applyFont="1" applyFill="1" applyBorder="1"/>
    <xf numFmtId="0" fontId="21" fillId="0" borderId="0" xfId="59" applyFont="1" applyFill="1" applyBorder="1" applyAlignment="1" applyProtection="1">
      <alignment horizontal="center"/>
    </xf>
    <xf numFmtId="0" fontId="22" fillId="0" borderId="0" xfId="59" applyFont="1" applyFill="1"/>
    <xf numFmtId="0" fontId="22" fillId="0" borderId="0" xfId="59" applyFont="1" applyFill="1" applyAlignment="1">
      <alignment horizontal="left" vertical="top"/>
    </xf>
    <xf numFmtId="0" fontId="22" fillId="0" borderId="0" xfId="59" applyFont="1" applyFill="1" applyAlignment="1">
      <alignment horizontal="right" vertical="top" wrapText="1"/>
    </xf>
    <xf numFmtId="0" fontId="22" fillId="0" borderId="0" xfId="59" applyFont="1" applyFill="1" applyAlignment="1">
      <alignment vertical="top" wrapText="1"/>
    </xf>
    <xf numFmtId="0" fontId="22" fillId="0" borderId="0" xfId="59" applyNumberFormat="1" applyFont="1" applyFill="1"/>
    <xf numFmtId="0" fontId="22" fillId="0" borderId="0" xfId="59" applyNumberFormat="1" applyFont="1" applyFill="1" applyAlignment="1" applyProtection="1">
      <alignment horizontal="left"/>
    </xf>
    <xf numFmtId="0" fontId="21" fillId="0" borderId="0" xfId="59" applyNumberFormat="1" applyFont="1" applyFill="1" applyBorder="1" applyAlignment="1" applyProtection="1">
      <alignment horizontal="right"/>
    </xf>
    <xf numFmtId="0" fontId="21" fillId="0" borderId="0" xfId="59" applyFont="1" applyFill="1" applyAlignment="1" applyProtection="1">
      <alignment horizontal="left" vertical="top" wrapText="1"/>
    </xf>
    <xf numFmtId="0" fontId="21" fillId="0" borderId="0" xfId="85" applyFont="1" applyFill="1" applyBorder="1" applyAlignment="1" applyProtection="1">
      <alignment horizontal="left" vertical="top" wrapText="1"/>
    </xf>
    <xf numFmtId="0" fontId="22" fillId="0" borderId="0" xfId="85" applyFont="1" applyFill="1" applyBorder="1" applyAlignment="1" applyProtection="1">
      <alignment horizontal="left" vertical="top" wrapText="1"/>
    </xf>
    <xf numFmtId="0" fontId="22" fillId="0" borderId="0" xfId="85" applyFont="1" applyFill="1" applyBorder="1" applyAlignment="1">
      <alignment horizontal="left" vertical="top"/>
    </xf>
    <xf numFmtId="0" fontId="22" fillId="0" borderId="0" xfId="59" applyNumberFormat="1" applyFont="1" applyFill="1" applyBorder="1" applyAlignment="1" applyProtection="1">
      <alignment horizontal="right"/>
    </xf>
    <xf numFmtId="0" fontId="22" fillId="0" borderId="0" xfId="85" applyFont="1" applyFill="1"/>
    <xf numFmtId="0" fontId="21" fillId="0" borderId="0" xfId="85" applyFont="1" applyFill="1" applyBorder="1" applyAlignment="1">
      <alignment horizontal="right" vertical="top" wrapText="1"/>
    </xf>
    <xf numFmtId="0" fontId="21" fillId="0" borderId="0" xfId="59" applyFont="1" applyFill="1" applyBorder="1" applyAlignment="1">
      <alignment horizontal="right" vertical="top" wrapText="1"/>
    </xf>
    <xf numFmtId="0" fontId="21" fillId="0" borderId="0" xfId="59" applyFont="1" applyFill="1" applyBorder="1" applyAlignment="1" applyProtection="1">
      <alignment horizontal="left" vertical="top" wrapText="1"/>
    </xf>
    <xf numFmtId="169" fontId="22" fillId="0" borderId="0" xfId="59" applyNumberFormat="1" applyFont="1" applyFill="1" applyBorder="1" applyAlignment="1">
      <alignment horizontal="right" vertical="top" wrapText="1"/>
    </xf>
    <xf numFmtId="0" fontId="22" fillId="0" borderId="0" xfId="59" applyFont="1" applyFill="1" applyBorder="1" applyAlignment="1" applyProtection="1">
      <alignment horizontal="left" vertical="top" wrapText="1"/>
    </xf>
    <xf numFmtId="0" fontId="22" fillId="0" borderId="0" xfId="59" applyNumberFormat="1" applyFont="1" applyFill="1" applyAlignment="1">
      <alignment horizontal="right"/>
    </xf>
    <xf numFmtId="0" fontId="22" fillId="0" borderId="0" xfId="59" applyNumberFormat="1" applyFont="1" applyFill="1" applyBorder="1" applyAlignment="1">
      <alignment horizontal="right"/>
    </xf>
    <xf numFmtId="0" fontId="22" fillId="0" borderId="0" xfId="28" applyNumberFormat="1" applyFont="1" applyFill="1" applyBorder="1" applyAlignment="1">
      <alignment horizontal="right"/>
    </xf>
    <xf numFmtId="0" fontId="22" fillId="0" borderId="11" xfId="59" applyFont="1" applyFill="1" applyBorder="1" applyAlignment="1">
      <alignment horizontal="left" vertical="top"/>
    </xf>
    <xf numFmtId="183" fontId="21" fillId="0" borderId="0" xfId="85" applyNumberFormat="1" applyFont="1" applyFill="1" applyBorder="1" applyAlignment="1">
      <alignment horizontal="right" vertical="top" wrapText="1"/>
    </xf>
    <xf numFmtId="174" fontId="21" fillId="0" borderId="0" xfId="59" applyNumberFormat="1" applyFont="1" applyFill="1" applyBorder="1" applyAlignment="1">
      <alignment horizontal="right" vertical="top" wrapText="1"/>
    </xf>
    <xf numFmtId="0" fontId="22" fillId="0" borderId="13" xfId="59" applyFont="1" applyFill="1" applyBorder="1" applyAlignment="1">
      <alignment horizontal="left" vertical="top"/>
    </xf>
    <xf numFmtId="0" fontId="22" fillId="0" borderId="13" xfId="59" applyFont="1" applyFill="1" applyBorder="1" applyAlignment="1">
      <alignment horizontal="right" vertical="top" wrapText="1"/>
    </xf>
    <xf numFmtId="0" fontId="21" fillId="0" borderId="13" xfId="59" applyFont="1" applyFill="1" applyBorder="1" applyAlignment="1" applyProtection="1">
      <alignment horizontal="left" vertical="top" wrapText="1"/>
    </xf>
    <xf numFmtId="0" fontId="21" fillId="0" borderId="0" xfId="59" applyFont="1" applyFill="1" applyBorder="1" applyAlignment="1">
      <alignment horizontal="left" vertical="top" wrapText="1"/>
    </xf>
    <xf numFmtId="0" fontId="21" fillId="0" borderId="0" xfId="59" applyNumberFormat="1" applyFont="1" applyFill="1" applyAlignment="1">
      <alignment horizontal="right"/>
    </xf>
    <xf numFmtId="169" fontId="22" fillId="0" borderId="0" xfId="85" applyNumberFormat="1" applyFont="1" applyFill="1" applyBorder="1" applyAlignment="1">
      <alignment horizontal="right" vertical="top" wrapText="1"/>
    </xf>
    <xf numFmtId="0" fontId="22" fillId="0" borderId="0" xfId="85" applyNumberFormat="1" applyFont="1" applyFill="1" applyBorder="1" applyAlignment="1">
      <alignment horizontal="right"/>
    </xf>
    <xf numFmtId="180" fontId="21" fillId="0" borderId="0" xfId="85" applyNumberFormat="1" applyFont="1" applyFill="1" applyBorder="1" applyAlignment="1">
      <alignment horizontal="right" vertical="top" wrapText="1"/>
    </xf>
    <xf numFmtId="0" fontId="22" fillId="0" borderId="0" xfId="85" applyNumberFormat="1" applyFont="1" applyFill="1" applyAlignment="1">
      <alignment horizontal="right"/>
    </xf>
    <xf numFmtId="0" fontId="22" fillId="0" borderId="13" xfId="85" applyNumberFormat="1" applyFont="1" applyFill="1" applyBorder="1" applyAlignment="1" applyProtection="1">
      <alignment horizontal="right"/>
    </xf>
    <xf numFmtId="0" fontId="21" fillId="0" borderId="11" xfId="85" applyFont="1" applyFill="1" applyBorder="1" applyAlignment="1" applyProtection="1">
      <alignment horizontal="left" vertical="top" wrapText="1"/>
    </xf>
    <xf numFmtId="0" fontId="21" fillId="0" borderId="11" xfId="85" applyFont="1" applyFill="1" applyBorder="1" applyAlignment="1">
      <alignment horizontal="right" vertical="top" wrapText="1"/>
    </xf>
    <xf numFmtId="0" fontId="22" fillId="0" borderId="11" xfId="59" applyNumberFormat="1" applyFont="1" applyFill="1" applyBorder="1" applyAlignment="1">
      <alignment horizontal="right"/>
    </xf>
    <xf numFmtId="0" fontId="21" fillId="0" borderId="13" xfId="59" applyFont="1" applyFill="1" applyBorder="1" applyAlignment="1">
      <alignment horizontal="right" vertical="top" wrapText="1"/>
    </xf>
    <xf numFmtId="0" fontId="21" fillId="0" borderId="13" xfId="59" applyFont="1" applyFill="1" applyBorder="1" applyAlignment="1">
      <alignment vertical="top" wrapText="1"/>
    </xf>
    <xf numFmtId="0" fontId="22" fillId="0" borderId="0" xfId="28" applyNumberFormat="1" applyFont="1" applyFill="1"/>
    <xf numFmtId="0" fontId="22" fillId="0" borderId="0" xfId="28" applyNumberFormat="1" applyFont="1" applyFill="1" applyBorder="1" applyAlignment="1" applyProtection="1">
      <alignment horizontal="center"/>
    </xf>
    <xf numFmtId="0" fontId="22" fillId="0" borderId="0" xfId="54" applyNumberFormat="1" applyFont="1" applyFill="1" applyBorder="1" applyAlignment="1" applyProtection="1">
      <alignment horizontal="center"/>
    </xf>
    <xf numFmtId="175" fontId="21" fillId="0" borderId="0" xfId="54" applyNumberFormat="1" applyFont="1" applyFill="1" applyBorder="1" applyAlignment="1">
      <alignment horizontal="right" vertical="top" wrapText="1"/>
    </xf>
    <xf numFmtId="0" fontId="22" fillId="0" borderId="11" xfId="54" applyFont="1" applyFill="1" applyBorder="1" applyAlignment="1">
      <alignment horizontal="left" vertical="top" wrapText="1"/>
    </xf>
    <xf numFmtId="0" fontId="22" fillId="0" borderId="0" xfId="54" applyFont="1" applyFill="1" applyAlignment="1">
      <alignment horizontal="left" vertical="top" wrapText="1"/>
    </xf>
    <xf numFmtId="0" fontId="21" fillId="0" borderId="0" xfId="54" applyFont="1" applyFill="1" applyAlignment="1" applyProtection="1">
      <alignment horizontal="left" vertical="top" wrapText="1"/>
    </xf>
    <xf numFmtId="0" fontId="21" fillId="0" borderId="0" xfId="50" applyFont="1" applyFill="1" applyBorder="1" applyAlignment="1" applyProtection="1">
      <alignment horizontal="left" vertical="top" wrapText="1"/>
    </xf>
    <xf numFmtId="0" fontId="21" fillId="0" borderId="0" xfId="50" applyFont="1" applyFill="1" applyAlignment="1" applyProtection="1">
      <alignment horizontal="left" vertical="top" wrapText="1"/>
    </xf>
    <xf numFmtId="0" fontId="22" fillId="0" borderId="0" xfId="54" applyFont="1" applyFill="1" applyAlignment="1">
      <alignment horizontal="right" vertical="top" wrapText="1"/>
    </xf>
    <xf numFmtId="0" fontId="22" fillId="0" borderId="0" xfId="54" applyFont="1" applyFill="1" applyAlignment="1">
      <alignment vertical="top" wrapText="1"/>
    </xf>
    <xf numFmtId="0" fontId="22" fillId="0" borderId="0" xfId="54" applyNumberFormat="1" applyFont="1" applyFill="1" applyBorder="1" applyAlignment="1">
      <alignment horizontal="right" wrapText="1"/>
    </xf>
    <xf numFmtId="0" fontId="21" fillId="0" borderId="11" xfId="54" applyFont="1" applyFill="1" applyBorder="1" applyAlignment="1" applyProtection="1">
      <alignment horizontal="left" vertical="top" wrapText="1"/>
    </xf>
    <xf numFmtId="0" fontId="22" fillId="0" borderId="13" xfId="54" applyFont="1" applyFill="1" applyBorder="1" applyAlignment="1">
      <alignment horizontal="left" vertical="top" wrapText="1"/>
    </xf>
    <xf numFmtId="0" fontId="21" fillId="0" borderId="0" xfId="54" applyFont="1" applyFill="1" applyBorder="1" applyAlignment="1">
      <alignment vertical="top" wrapText="1"/>
    </xf>
    <xf numFmtId="0" fontId="21" fillId="0" borderId="0" xfId="44" applyFont="1" applyFill="1" applyAlignment="1" applyProtection="1">
      <alignment horizontal="center"/>
    </xf>
    <xf numFmtId="0" fontId="21" fillId="0" borderId="0" xfId="44" applyFont="1" applyFill="1" applyAlignment="1" applyProtection="1">
      <alignment horizontal="left" vertical="top"/>
    </xf>
    <xf numFmtId="0" fontId="21" fillId="0" borderId="0" xfId="44" applyFont="1" applyFill="1" applyAlignment="1" applyProtection="1">
      <alignment horizontal="right" vertical="top"/>
    </xf>
    <xf numFmtId="0" fontId="21" fillId="0" borderId="0" xfId="44" applyNumberFormat="1" applyFont="1" applyFill="1" applyAlignment="1" applyProtection="1">
      <alignment horizontal="center"/>
    </xf>
    <xf numFmtId="165" fontId="22" fillId="0" borderId="10" xfId="28" applyFont="1" applyFill="1" applyBorder="1" applyAlignment="1">
      <alignment horizontal="right" wrapText="1"/>
    </xf>
    <xf numFmtId="0" fontId="22" fillId="0" borderId="0" xfId="0" applyFont="1" applyFill="1" applyAlignment="1">
      <alignment wrapText="1"/>
    </xf>
    <xf numFmtId="0" fontId="21" fillId="0" borderId="11" xfId="79" applyFont="1" applyFill="1" applyBorder="1" applyAlignment="1" applyProtection="1">
      <alignment horizontal="left" vertical="top" wrapText="1"/>
    </xf>
    <xf numFmtId="0" fontId="22" fillId="0" borderId="0" xfId="0" applyFont="1"/>
    <xf numFmtId="0" fontId="22" fillId="0" borderId="0" xfId="0" applyFont="1" applyAlignment="1">
      <alignment horizontal="right"/>
    </xf>
    <xf numFmtId="0" fontId="22" fillId="0" borderId="13" xfId="0" applyFont="1" applyBorder="1"/>
    <xf numFmtId="0" fontId="21" fillId="0" borderId="13" xfId="0" applyFont="1" applyBorder="1" applyAlignment="1">
      <alignment horizontal="right"/>
    </xf>
    <xf numFmtId="0" fontId="21" fillId="0" borderId="0" xfId="0" applyFont="1" applyAlignment="1">
      <alignment horizontal="left"/>
    </xf>
    <xf numFmtId="0" fontId="22" fillId="0" borderId="0" xfId="0" applyFont="1" applyBorder="1" applyAlignment="1">
      <alignment horizontal="center"/>
    </xf>
    <xf numFmtId="0" fontId="22" fillId="0" borderId="0" xfId="0" applyFont="1" applyBorder="1" applyAlignment="1">
      <alignment horizontal="right"/>
    </xf>
    <xf numFmtId="0" fontId="21" fillId="0" borderId="0" xfId="0" applyFont="1" applyBorder="1" applyAlignment="1">
      <alignment horizontal="center"/>
    </xf>
    <xf numFmtId="0" fontId="21" fillId="0" borderId="0" xfId="0" applyFont="1" applyBorder="1" applyAlignment="1">
      <alignment horizontal="right"/>
    </xf>
    <xf numFmtId="0" fontId="21" fillId="0" borderId="0" xfId="28" applyNumberFormat="1" applyFont="1" applyBorder="1" applyAlignment="1">
      <alignment horizontal="right"/>
    </xf>
    <xf numFmtId="0" fontId="22" fillId="0" borderId="0" xfId="0" applyFont="1" applyAlignment="1">
      <alignment horizontal="left"/>
    </xf>
    <xf numFmtId="0" fontId="22" fillId="0" borderId="13" xfId="0" applyFont="1" applyBorder="1" applyAlignment="1">
      <alignment horizontal="center"/>
    </xf>
    <xf numFmtId="0" fontId="22" fillId="0" borderId="13" xfId="0" applyFont="1" applyBorder="1" applyAlignment="1">
      <alignment horizontal="right"/>
    </xf>
    <xf numFmtId="0" fontId="22" fillId="0" borderId="0" xfId="0" applyFont="1" applyBorder="1"/>
    <xf numFmtId="0" fontId="22" fillId="0" borderId="0" xfId="0" applyFont="1" applyAlignment="1">
      <alignment horizontal="center"/>
    </xf>
    <xf numFmtId="0" fontId="22" fillId="0" borderId="14" xfId="0" applyFont="1" applyBorder="1" applyAlignment="1">
      <alignment horizontal="right"/>
    </xf>
    <xf numFmtId="0" fontId="21" fillId="0" borderId="14" xfId="0" applyFont="1" applyBorder="1" applyAlignment="1">
      <alignment horizontal="center"/>
    </xf>
    <xf numFmtId="0" fontId="28" fillId="0" borderId="15" xfId="43" applyFont="1" applyBorder="1" applyAlignment="1" applyProtection="1">
      <alignment horizontal="center" vertical="center" wrapText="1"/>
    </xf>
    <xf numFmtId="0" fontId="21" fillId="0" borderId="14" xfId="0" applyFont="1" applyBorder="1" applyAlignment="1">
      <alignment horizontal="right"/>
    </xf>
    <xf numFmtId="0" fontId="21" fillId="0" borderId="15" xfId="43" applyFont="1" applyBorder="1" applyAlignment="1" applyProtection="1">
      <alignment horizontal="center" vertical="center" wrapText="1"/>
    </xf>
    <xf numFmtId="0" fontId="28" fillId="0" borderId="15" xfId="43" applyFont="1" applyBorder="1" applyAlignment="1">
      <alignment horizontal="center" vertical="center" wrapText="1"/>
    </xf>
    <xf numFmtId="0" fontId="28" fillId="0" borderId="16" xfId="43" applyFont="1" applyBorder="1" applyAlignment="1" applyProtection="1">
      <alignment horizontal="center" vertical="center" wrapText="1"/>
    </xf>
    <xf numFmtId="0" fontId="22" fillId="0" borderId="0" xfId="43" applyFont="1" applyFill="1"/>
    <xf numFmtId="0" fontId="22" fillId="0" borderId="0" xfId="0" applyFont="1" applyFill="1" applyAlignment="1">
      <alignment horizontal="center" wrapText="1"/>
    </xf>
    <xf numFmtId="0" fontId="22" fillId="0" borderId="17" xfId="0" applyFont="1" applyFill="1" applyBorder="1" applyAlignment="1">
      <alignment horizontal="center" vertical="top" wrapText="1"/>
    </xf>
    <xf numFmtId="0" fontId="22" fillId="0" borderId="18" xfId="0" applyFont="1" applyFill="1" applyBorder="1" applyAlignment="1" applyProtection="1">
      <alignment horizontal="center" vertical="top" wrapText="1"/>
    </xf>
    <xf numFmtId="0" fontId="22" fillId="0" borderId="18" xfId="0" applyFont="1" applyFill="1" applyBorder="1" applyAlignment="1" applyProtection="1">
      <alignment horizontal="left" vertical="top" wrapText="1"/>
    </xf>
    <xf numFmtId="0" fontId="22" fillId="0" borderId="18" xfId="0" applyFont="1" applyFill="1" applyBorder="1" applyAlignment="1" applyProtection="1">
      <alignment horizontal="center" wrapText="1"/>
    </xf>
    <xf numFmtId="0" fontId="22" fillId="0" borderId="19" xfId="0" applyFont="1" applyFill="1" applyBorder="1" applyAlignment="1" applyProtection="1">
      <alignment horizontal="center" wrapText="1"/>
    </xf>
    <xf numFmtId="0" fontId="22" fillId="0" borderId="18" xfId="0" applyNumberFormat="1" applyFont="1" applyFill="1" applyBorder="1" applyAlignment="1" applyProtection="1">
      <alignment horizontal="center" wrapText="1"/>
    </xf>
    <xf numFmtId="0" fontId="22" fillId="0" borderId="19" xfId="0" applyNumberFormat="1" applyFont="1" applyFill="1" applyBorder="1" applyAlignment="1" applyProtection="1">
      <alignment horizontal="center" wrapText="1"/>
    </xf>
    <xf numFmtId="0" fontId="22" fillId="0" borderId="19" xfId="0" applyNumberFormat="1" applyFont="1" applyFill="1" applyBorder="1" applyAlignment="1">
      <alignment horizontal="center" wrapText="1"/>
    </xf>
    <xf numFmtId="0" fontId="22" fillId="0" borderId="18" xfId="0" applyFont="1" applyFill="1" applyBorder="1" applyAlignment="1" applyProtection="1">
      <alignment horizontal="justify" vertical="top" wrapText="1"/>
    </xf>
    <xf numFmtId="0" fontId="22" fillId="0" borderId="19" xfId="0" applyFont="1" applyFill="1" applyBorder="1" applyAlignment="1">
      <alignment horizontal="center" wrapText="1"/>
    </xf>
    <xf numFmtId="0" fontId="22" fillId="0" borderId="0" xfId="0" applyFont="1" applyFill="1" applyAlignment="1">
      <alignment vertical="top" wrapText="1"/>
    </xf>
    <xf numFmtId="0" fontId="29" fillId="0" borderId="0" xfId="0" applyFont="1"/>
    <xf numFmtId="0" fontId="29" fillId="0" borderId="0" xfId="0" applyFont="1" applyAlignment="1">
      <alignment horizontal="center" vertical="top"/>
    </xf>
    <xf numFmtId="0" fontId="29" fillId="0" borderId="0" xfId="0" applyFont="1" applyAlignment="1">
      <alignment horizontal="center"/>
    </xf>
    <xf numFmtId="0" fontId="30" fillId="0" borderId="20" xfId="0" applyFont="1" applyBorder="1" applyAlignment="1">
      <alignment horizontal="center" vertical="top"/>
    </xf>
    <xf numFmtId="0" fontId="30" fillId="0" borderId="20" xfId="0" applyFont="1" applyBorder="1"/>
    <xf numFmtId="0" fontId="26" fillId="0" borderId="20" xfId="0" applyFont="1" applyBorder="1" applyAlignment="1">
      <alignment horizontal="right"/>
    </xf>
    <xf numFmtId="0" fontId="30" fillId="0" borderId="0" xfId="0" applyFont="1"/>
    <xf numFmtId="2" fontId="29" fillId="0" borderId="15" xfId="0" applyNumberFormat="1" applyFont="1" applyBorder="1" applyAlignment="1">
      <alignment wrapText="1"/>
    </xf>
    <xf numFmtId="2" fontId="29" fillId="0" borderId="18" xfId="0" applyNumberFormat="1" applyFont="1" applyBorder="1" applyAlignment="1">
      <alignment wrapText="1"/>
    </xf>
    <xf numFmtId="0" fontId="30" fillId="0" borderId="20" xfId="0" applyFont="1" applyBorder="1" applyAlignment="1" applyProtection="1">
      <alignment horizontal="left" vertical="top" wrapText="1"/>
    </xf>
    <xf numFmtId="2" fontId="30" fillId="0" borderId="20" xfId="0" applyNumberFormat="1" applyFont="1" applyBorder="1" applyAlignment="1">
      <alignment horizontal="right"/>
    </xf>
    <xf numFmtId="0" fontId="22" fillId="0" borderId="0" xfId="40" applyFont="1" applyFill="1"/>
    <xf numFmtId="0" fontId="21" fillId="0" borderId="0" xfId="53" applyNumberFormat="1" applyFont="1" applyFill="1" applyAlignment="1" applyProtection="1">
      <alignment horizontal="center"/>
    </xf>
    <xf numFmtId="0" fontId="22" fillId="0" borderId="0" xfId="40" applyNumberFormat="1" applyFont="1" applyFill="1"/>
    <xf numFmtId="165" fontId="22" fillId="0" borderId="13" xfId="28" applyNumberFormat="1" applyFont="1" applyFill="1" applyBorder="1" applyAlignment="1" applyProtection="1">
      <alignment horizontal="right" wrapText="1"/>
    </xf>
    <xf numFmtId="0" fontId="21" fillId="0" borderId="0" xfId="54" applyFont="1" applyFill="1" applyAlignment="1" applyProtection="1">
      <alignment horizontal="center"/>
    </xf>
    <xf numFmtId="0" fontId="22" fillId="0" borderId="0" xfId="41" applyNumberFormat="1" applyFont="1" applyFill="1" applyBorder="1"/>
    <xf numFmtId="0" fontId="22" fillId="0" borderId="0" xfId="41" applyFont="1" applyFill="1"/>
    <xf numFmtId="0" fontId="21" fillId="0" borderId="0" xfId="41" applyFont="1" applyFill="1" applyBorder="1" applyAlignment="1" applyProtection="1">
      <alignment horizontal="center"/>
    </xf>
    <xf numFmtId="0" fontId="21" fillId="0" borderId="0" xfId="41" applyNumberFormat="1" applyFont="1" applyFill="1" applyBorder="1" applyAlignment="1" applyProtection="1">
      <alignment horizontal="center"/>
    </xf>
    <xf numFmtId="0" fontId="21" fillId="0" borderId="0" xfId="41" applyFont="1" applyFill="1" applyBorder="1" applyAlignment="1" applyProtection="1">
      <alignment horizontal="right"/>
    </xf>
    <xf numFmtId="0" fontId="21" fillId="0" borderId="0" xfId="45" applyFont="1" applyFill="1" applyBorder="1" applyAlignment="1" applyProtection="1">
      <alignment horizontal="center"/>
    </xf>
    <xf numFmtId="0" fontId="21" fillId="0" borderId="0" xfId="56" applyFont="1" applyFill="1" applyAlignment="1" applyProtection="1">
      <alignment horizontal="center"/>
    </xf>
    <xf numFmtId="0" fontId="22" fillId="0" borderId="0" xfId="68" applyFont="1" applyFill="1" applyBorder="1" applyAlignment="1" applyProtection="1">
      <alignment vertical="top" wrapText="1"/>
    </xf>
    <xf numFmtId="0" fontId="22" fillId="0" borderId="0" xfId="68" applyFont="1" applyFill="1" applyBorder="1" applyAlignment="1" applyProtection="1">
      <alignment horizontal="right" vertical="top" wrapText="1"/>
    </xf>
    <xf numFmtId="0" fontId="22" fillId="0" borderId="0" xfId="61" applyFont="1" applyFill="1" applyBorder="1" applyProtection="1"/>
    <xf numFmtId="0" fontId="22" fillId="0" borderId="0" xfId="61" applyNumberFormat="1" applyFont="1" applyFill="1" applyBorder="1" applyAlignment="1" applyProtection="1">
      <alignment horizontal="right"/>
    </xf>
    <xf numFmtId="0" fontId="22" fillId="0" borderId="0" xfId="68" applyFont="1" applyFill="1" applyProtection="1"/>
    <xf numFmtId="0" fontId="22" fillId="0" borderId="0" xfId="41" applyFont="1" applyFill="1" applyAlignment="1">
      <alignment vertical="top" wrapText="1"/>
    </xf>
    <xf numFmtId="0" fontId="22" fillId="0" borderId="0" xfId="41" applyFont="1" applyFill="1" applyAlignment="1">
      <alignment horizontal="right" vertical="top" wrapText="1"/>
    </xf>
    <xf numFmtId="0" fontId="21" fillId="0" borderId="0" xfId="41" applyFont="1" applyFill="1" applyAlignment="1" applyProtection="1">
      <alignment horizontal="left"/>
    </xf>
    <xf numFmtId="0" fontId="22" fillId="0" borderId="0" xfId="41" applyNumberFormat="1" applyFont="1" applyFill="1"/>
    <xf numFmtId="0" fontId="21" fillId="0" borderId="0" xfId="42" applyNumberFormat="1" applyFont="1" applyFill="1" applyBorder="1" applyAlignment="1" applyProtection="1">
      <alignment horizontal="center"/>
    </xf>
    <xf numFmtId="0" fontId="22" fillId="0" borderId="13" xfId="28" applyNumberFormat="1" applyFont="1" applyFill="1" applyBorder="1" applyAlignment="1" applyProtection="1">
      <alignment horizontal="right"/>
    </xf>
    <xf numFmtId="167" fontId="21" fillId="0" borderId="0" xfId="87" applyNumberFormat="1" applyFont="1" applyFill="1" applyBorder="1" applyAlignment="1" applyProtection="1">
      <alignment horizontal="center"/>
    </xf>
    <xf numFmtId="0" fontId="21" fillId="0" borderId="0" xfId="42" applyFont="1" applyFill="1" applyAlignment="1" applyProtection="1">
      <alignment horizontal="center"/>
    </xf>
    <xf numFmtId="0" fontId="22" fillId="0" borderId="0" xfId="45" applyFont="1" applyFill="1"/>
    <xf numFmtId="0" fontId="21" fillId="0" borderId="0" xfId="45" applyFont="1" applyFill="1" applyBorder="1" applyAlignment="1" applyProtection="1">
      <alignment horizontal="left"/>
    </xf>
    <xf numFmtId="0" fontId="21" fillId="0" borderId="0" xfId="45" applyFont="1" applyFill="1" applyBorder="1" applyAlignment="1" applyProtection="1">
      <alignment horizontal="right"/>
    </xf>
    <xf numFmtId="0" fontId="21" fillId="0" borderId="0" xfId="45" applyNumberFormat="1" applyFont="1" applyFill="1" applyBorder="1" applyAlignment="1" applyProtection="1">
      <alignment horizontal="center"/>
    </xf>
    <xf numFmtId="0" fontId="22" fillId="0" borderId="0" xfId="70" applyFont="1" applyFill="1" applyProtection="1"/>
    <xf numFmtId="0" fontId="22" fillId="0" borderId="0" xfId="52" applyFont="1" applyFill="1" applyBorder="1" applyAlignment="1">
      <alignment horizontal="left" vertical="top" wrapText="1"/>
    </xf>
    <xf numFmtId="0" fontId="22" fillId="0" borderId="0" xfId="52" applyFont="1" applyFill="1" applyBorder="1" applyAlignment="1">
      <alignment horizontal="right" vertical="top" wrapText="1"/>
    </xf>
    <xf numFmtId="0" fontId="21" fillId="0" borderId="0" xfId="52" applyFont="1" applyFill="1" applyBorder="1" applyAlignment="1" applyProtection="1">
      <alignment horizontal="left" vertical="top" wrapText="1"/>
    </xf>
    <xf numFmtId="0" fontId="22" fillId="0" borderId="0" xfId="52" applyNumberFormat="1" applyFont="1" applyFill="1"/>
    <xf numFmtId="0" fontId="21" fillId="0" borderId="0" xfId="42" applyFont="1" applyFill="1" applyBorder="1" applyAlignment="1" applyProtection="1">
      <alignment horizontal="center"/>
    </xf>
    <xf numFmtId="0" fontId="22" fillId="0" borderId="13" xfId="52" applyNumberFormat="1" applyFont="1" applyFill="1" applyBorder="1" applyAlignment="1">
      <alignment horizontal="right" wrapText="1"/>
    </xf>
    <xf numFmtId="0" fontId="22" fillId="0" borderId="0" xfId="52" applyNumberFormat="1" applyFont="1" applyFill="1" applyAlignment="1">
      <alignment horizontal="right"/>
    </xf>
    <xf numFmtId="0" fontId="22" fillId="0" borderId="0" xfId="52" applyNumberFormat="1" applyFont="1" applyFill="1" applyBorder="1" applyAlignment="1">
      <alignment horizontal="right" wrapText="1"/>
    </xf>
    <xf numFmtId="0" fontId="22" fillId="0" borderId="0" xfId="52" applyNumberFormat="1" applyFont="1" applyFill="1" applyBorder="1" applyAlignment="1">
      <alignment horizontal="right"/>
    </xf>
    <xf numFmtId="0" fontId="21" fillId="0" borderId="0" xfId="52" applyFont="1" applyFill="1" applyBorder="1" applyAlignment="1">
      <alignment horizontal="right" vertical="top" wrapText="1"/>
    </xf>
    <xf numFmtId="0" fontId="21" fillId="0" borderId="0" xfId="52" applyFont="1" applyFill="1" applyBorder="1" applyAlignment="1">
      <alignment vertical="top" wrapText="1"/>
    </xf>
    <xf numFmtId="169" fontId="22" fillId="0" borderId="0" xfId="52" applyNumberFormat="1" applyFont="1" applyFill="1" applyBorder="1" applyAlignment="1">
      <alignment horizontal="right" vertical="top" wrapText="1"/>
    </xf>
    <xf numFmtId="0" fontId="22" fillId="0" borderId="0" xfId="52" applyFont="1" applyFill="1" applyBorder="1" applyAlignment="1" applyProtection="1">
      <alignment vertical="top" wrapText="1"/>
    </xf>
    <xf numFmtId="179" fontId="21" fillId="0" borderId="0" xfId="52" applyNumberFormat="1" applyFont="1" applyFill="1" applyBorder="1" applyAlignment="1">
      <alignment horizontal="right" vertical="top" wrapText="1"/>
    </xf>
    <xf numFmtId="0" fontId="22" fillId="0" borderId="0" xfId="52" applyFont="1" applyFill="1" applyBorder="1" applyAlignment="1">
      <alignment vertical="top" wrapText="1"/>
    </xf>
    <xf numFmtId="173" fontId="22" fillId="0" borderId="0" xfId="52" applyNumberFormat="1" applyFont="1" applyFill="1" applyBorder="1" applyAlignment="1">
      <alignment horizontal="right" vertical="top" wrapText="1"/>
    </xf>
    <xf numFmtId="0" fontId="22" fillId="0" borderId="0" xfId="52" applyFont="1" applyFill="1" applyBorder="1" applyAlignment="1" applyProtection="1">
      <alignment horizontal="left" vertical="top" wrapText="1"/>
    </xf>
    <xf numFmtId="0" fontId="22" fillId="0" borderId="13" xfId="52" applyNumberFormat="1" applyFont="1" applyFill="1" applyBorder="1" applyAlignment="1" applyProtection="1">
      <alignment horizontal="right" wrapText="1"/>
    </xf>
    <xf numFmtId="168" fontId="21" fillId="0" borderId="0" xfId="52" applyNumberFormat="1" applyFont="1" applyFill="1" applyBorder="1" applyAlignment="1">
      <alignment horizontal="right" vertical="top" wrapText="1"/>
    </xf>
    <xf numFmtId="0" fontId="22" fillId="0" borderId="0" xfId="52" applyNumberFormat="1" applyFont="1" applyFill="1" applyBorder="1" applyAlignment="1" applyProtection="1">
      <alignment horizontal="right"/>
    </xf>
    <xf numFmtId="183" fontId="21" fillId="0" borderId="0" xfId="52" applyNumberFormat="1" applyFont="1" applyFill="1" applyBorder="1" applyAlignment="1">
      <alignment horizontal="right" vertical="top" wrapText="1"/>
    </xf>
    <xf numFmtId="0" fontId="22" fillId="0" borderId="0" xfId="52" applyNumberFormat="1" applyFont="1" applyFill="1" applyBorder="1" applyAlignment="1" applyProtection="1">
      <alignment horizontal="right" wrapText="1"/>
    </xf>
    <xf numFmtId="0" fontId="22" fillId="0" borderId="13" xfId="52" applyNumberFormat="1" applyFont="1" applyFill="1" applyBorder="1" applyAlignment="1" applyProtection="1">
      <alignment horizontal="right"/>
    </xf>
    <xf numFmtId="0" fontId="22" fillId="0" borderId="0" xfId="45" applyNumberFormat="1" applyFont="1" applyFill="1"/>
    <xf numFmtId="0" fontId="22" fillId="0" borderId="11" xfId="52" applyNumberFormat="1" applyFont="1" applyFill="1" applyBorder="1" applyAlignment="1">
      <alignment horizontal="right"/>
    </xf>
    <xf numFmtId="0" fontId="22" fillId="0" borderId="13" xfId="52" applyFont="1" applyFill="1" applyBorder="1" applyAlignment="1">
      <alignment horizontal="right" vertical="top" wrapText="1"/>
    </xf>
    <xf numFmtId="0" fontId="22" fillId="0" borderId="11" xfId="28" applyNumberFormat="1" applyFont="1" applyFill="1" applyBorder="1" applyAlignment="1" applyProtection="1">
      <alignment horizontal="right"/>
    </xf>
    <xf numFmtId="0" fontId="21" fillId="0" borderId="13" xfId="52" applyFont="1" applyFill="1" applyBorder="1" applyAlignment="1">
      <alignment horizontal="right" vertical="top" wrapText="1"/>
    </xf>
    <xf numFmtId="0" fontId="21" fillId="0" borderId="13" xfId="52" applyFont="1" applyFill="1" applyBorder="1" applyAlignment="1">
      <alignment vertical="top" wrapText="1"/>
    </xf>
    <xf numFmtId="0" fontId="22" fillId="0" borderId="0" xfId="45" applyFont="1" applyFill="1" applyBorder="1" applyAlignment="1">
      <alignment horizontal="left" vertical="top" wrapText="1"/>
    </xf>
    <xf numFmtId="0" fontId="22" fillId="0" borderId="0" xfId="45" applyFont="1" applyFill="1" applyBorder="1" applyAlignment="1">
      <alignment horizontal="right" vertical="top" wrapText="1"/>
    </xf>
    <xf numFmtId="0" fontId="22" fillId="0" borderId="0" xfId="45" applyFont="1" applyFill="1" applyBorder="1"/>
    <xf numFmtId="0" fontId="21" fillId="0" borderId="0" xfId="54" applyNumberFormat="1" applyFont="1" applyFill="1" applyBorder="1" applyAlignment="1" applyProtection="1">
      <alignment horizontal="left" vertical="top" wrapText="1"/>
    </xf>
    <xf numFmtId="180" fontId="21" fillId="0" borderId="0" xfId="54" applyNumberFormat="1" applyFont="1" applyFill="1" applyBorder="1" applyAlignment="1">
      <alignment horizontal="right" vertical="top" wrapText="1"/>
    </xf>
    <xf numFmtId="1" fontId="22" fillId="0" borderId="13" xfId="28" applyNumberFormat="1" applyFont="1" applyFill="1" applyBorder="1" applyAlignment="1" applyProtection="1">
      <alignment horizontal="right" wrapText="1"/>
    </xf>
    <xf numFmtId="172" fontId="22" fillId="0" borderId="0" xfId="54" applyNumberFormat="1" applyFont="1" applyFill="1" applyBorder="1" applyAlignment="1">
      <alignment horizontal="right" vertical="top" wrapText="1"/>
    </xf>
    <xf numFmtId="0" fontId="22" fillId="0" borderId="0" xfId="81" applyFont="1" applyFill="1" applyAlignment="1">
      <alignment horizontal="left" vertical="top" wrapText="1"/>
    </xf>
    <xf numFmtId="0" fontId="22" fillId="0" borderId="0" xfId="81" applyFont="1" applyFill="1" applyAlignment="1">
      <alignment horizontal="right" vertical="top" wrapText="1"/>
    </xf>
    <xf numFmtId="0" fontId="22" fillId="0" borderId="0" xfId="54" applyNumberFormat="1" applyFont="1" applyFill="1" applyBorder="1"/>
    <xf numFmtId="0" fontId="22" fillId="0" borderId="0" xfId="0" applyFont="1" applyFill="1"/>
    <xf numFmtId="0" fontId="22" fillId="0" borderId="0" xfId="0" applyFont="1" applyFill="1" applyBorder="1"/>
    <xf numFmtId="0" fontId="22" fillId="0" borderId="0" xfId="0" applyFont="1" applyFill="1" applyBorder="1" applyAlignment="1">
      <alignment horizontal="right"/>
    </xf>
    <xf numFmtId="0" fontId="21" fillId="0" borderId="0" xfId="0" applyFont="1" applyFill="1" applyBorder="1" applyAlignment="1">
      <alignment horizontal="right"/>
    </xf>
    <xf numFmtId="165" fontId="22" fillId="0" borderId="0" xfId="28" applyNumberFormat="1" applyFont="1" applyFill="1" applyBorder="1" applyAlignment="1">
      <alignment horizontal="right" wrapText="1"/>
    </xf>
    <xf numFmtId="0" fontId="22" fillId="0" borderId="0" xfId="56" applyFont="1" applyFill="1"/>
    <xf numFmtId="0" fontId="21" fillId="0" borderId="0" xfId="56" applyFont="1" applyFill="1" applyAlignment="1" applyProtection="1"/>
    <xf numFmtId="0" fontId="21" fillId="0" borderId="0" xfId="56" applyFont="1" applyFill="1" applyAlignment="1" applyProtection="1">
      <alignment horizontal="right"/>
    </xf>
    <xf numFmtId="0" fontId="21" fillId="0" borderId="0" xfId="56" applyNumberFormat="1" applyFont="1" applyFill="1" applyAlignment="1" applyProtection="1">
      <alignment horizontal="center"/>
    </xf>
    <xf numFmtId="0" fontId="22" fillId="0" borderId="0" xfId="71" applyFont="1" applyFill="1" applyProtection="1"/>
    <xf numFmtId="0" fontId="22" fillId="0" borderId="0" xfId="71" applyFont="1" applyFill="1" applyBorder="1" applyAlignment="1" applyProtection="1">
      <alignment vertical="top" wrapText="1"/>
    </xf>
    <xf numFmtId="0" fontId="22" fillId="0" borderId="0" xfId="71" applyFont="1" applyFill="1" applyBorder="1" applyAlignment="1" applyProtection="1">
      <alignment horizontal="right" vertical="top" wrapText="1"/>
    </xf>
    <xf numFmtId="0" fontId="22" fillId="0" borderId="0" xfId="63" applyFont="1" applyFill="1" applyBorder="1" applyProtection="1"/>
    <xf numFmtId="0" fontId="22" fillId="0" borderId="0" xfId="63" applyNumberFormat="1" applyFont="1" applyFill="1" applyBorder="1" applyAlignment="1" applyProtection="1">
      <alignment horizontal="right"/>
    </xf>
    <xf numFmtId="0" fontId="22" fillId="0" borderId="0" xfId="56" applyFont="1" applyFill="1" applyBorder="1" applyAlignment="1">
      <alignment vertical="top" wrapText="1"/>
    </xf>
    <xf numFmtId="0" fontId="22" fillId="0" borderId="0" xfId="56" applyFont="1" applyFill="1" applyBorder="1" applyAlignment="1">
      <alignment horizontal="right" vertical="top" wrapText="1"/>
    </xf>
    <xf numFmtId="0" fontId="21" fillId="0" borderId="0" xfId="56" applyFont="1" applyFill="1" applyBorder="1" applyAlignment="1" applyProtection="1">
      <alignment horizontal="left" vertical="top" wrapText="1"/>
    </xf>
    <xf numFmtId="0" fontId="22" fillId="0" borderId="0" xfId="56" applyNumberFormat="1" applyFont="1" applyFill="1" applyBorder="1" applyAlignment="1" applyProtection="1">
      <alignment horizontal="right"/>
    </xf>
    <xf numFmtId="0" fontId="22" fillId="0" borderId="0" xfId="56" applyNumberFormat="1" applyFont="1" applyFill="1"/>
    <xf numFmtId="0" fontId="22" fillId="0" borderId="13" xfId="56" applyNumberFormat="1" applyFont="1" applyFill="1" applyBorder="1" applyAlignment="1" applyProtection="1">
      <alignment horizontal="right" wrapText="1"/>
    </xf>
    <xf numFmtId="0" fontId="21" fillId="0" borderId="13" xfId="56" applyFont="1" applyFill="1" applyBorder="1" applyAlignment="1" applyProtection="1">
      <alignment horizontal="left" vertical="top" wrapText="1"/>
    </xf>
    <xf numFmtId="0" fontId="22" fillId="0" borderId="13" xfId="56" applyFont="1" applyFill="1" applyBorder="1" applyAlignment="1">
      <alignment vertical="top" wrapText="1"/>
    </xf>
    <xf numFmtId="0" fontId="22" fillId="0" borderId="13" xfId="56" applyFont="1" applyFill="1" applyBorder="1" applyAlignment="1">
      <alignment horizontal="right" vertical="top" wrapText="1"/>
    </xf>
    <xf numFmtId="0" fontId="22" fillId="0" borderId="0" xfId="56" applyFont="1" applyFill="1" applyAlignment="1">
      <alignment vertical="top" wrapText="1"/>
    </xf>
    <xf numFmtId="0" fontId="22" fillId="0" borderId="0" xfId="56" applyFont="1" applyFill="1" applyAlignment="1">
      <alignment horizontal="right" vertical="top" wrapText="1"/>
    </xf>
    <xf numFmtId="0" fontId="22" fillId="0" borderId="0" xfId="46" applyFont="1" applyFill="1"/>
    <xf numFmtId="0" fontId="22" fillId="0" borderId="0" xfId="73" applyFont="1" applyFill="1" applyProtection="1"/>
    <xf numFmtId="0" fontId="22" fillId="0" borderId="0" xfId="46" applyFont="1" applyFill="1" applyAlignment="1">
      <alignment horizontal="left"/>
    </xf>
    <xf numFmtId="0" fontId="22" fillId="0" borderId="0" xfId="46" applyFont="1" applyFill="1" applyAlignment="1">
      <alignment horizontal="right"/>
    </xf>
    <xf numFmtId="0" fontId="22" fillId="0" borderId="0" xfId="46" applyNumberFormat="1" applyFont="1" applyFill="1"/>
    <xf numFmtId="0" fontId="22" fillId="0" borderId="0" xfId="28" applyNumberFormat="1" applyFont="1" applyFill="1" applyBorder="1"/>
    <xf numFmtId="180" fontId="21" fillId="0" borderId="0" xfId="54" applyNumberFormat="1" applyFont="1" applyFill="1" applyBorder="1" applyAlignment="1">
      <alignment vertical="top" wrapText="1"/>
    </xf>
    <xf numFmtId="0" fontId="21" fillId="0" borderId="11" xfId="54" applyFont="1" applyFill="1" applyBorder="1" applyAlignment="1">
      <alignment vertical="top" wrapText="1"/>
    </xf>
    <xf numFmtId="0" fontId="22" fillId="0" borderId="0" xfId="54" applyFont="1" applyFill="1" applyBorder="1" applyAlignment="1" applyProtection="1">
      <alignment vertical="top" wrapText="1"/>
    </xf>
    <xf numFmtId="169" fontId="22" fillId="0" borderId="0" xfId="54" applyNumberFormat="1" applyFont="1" applyFill="1" applyBorder="1" applyAlignment="1">
      <alignment vertical="top" wrapText="1"/>
    </xf>
    <xf numFmtId="0" fontId="22" fillId="0" borderId="0" xfId="41" applyFont="1" applyFill="1" applyAlignment="1">
      <alignment horizontal="left"/>
    </xf>
    <xf numFmtId="0" fontId="22" fillId="0" borderId="0" xfId="42" applyFont="1" applyFill="1"/>
    <xf numFmtId="0" fontId="22" fillId="0" borderId="0" xfId="69" applyFont="1" applyFill="1" applyProtection="1"/>
    <xf numFmtId="0" fontId="22" fillId="0" borderId="0" xfId="69" applyFont="1" applyFill="1" applyBorder="1" applyAlignment="1" applyProtection="1">
      <alignment horizontal="right"/>
    </xf>
    <xf numFmtId="0" fontId="22" fillId="0" borderId="0" xfId="62" applyNumberFormat="1" applyFont="1" applyFill="1" applyBorder="1" applyAlignment="1" applyProtection="1">
      <alignment horizontal="right"/>
    </xf>
    <xf numFmtId="0" fontId="22" fillId="0" borderId="0" xfId="42" applyFont="1" applyFill="1" applyAlignment="1">
      <alignment horizontal="left"/>
    </xf>
    <xf numFmtId="0" fontId="21" fillId="0" borderId="0" xfId="42" applyFont="1" applyFill="1" applyAlignment="1" applyProtection="1">
      <alignment horizontal="left"/>
    </xf>
    <xf numFmtId="0" fontId="22" fillId="0" borderId="0" xfId="42" applyNumberFormat="1" applyFont="1" applyFill="1"/>
    <xf numFmtId="0" fontId="22" fillId="0" borderId="0" xfId="42" applyFont="1" applyFill="1" applyAlignment="1">
      <alignment horizontal="left" vertical="top"/>
    </xf>
    <xf numFmtId="0" fontId="22" fillId="0" borderId="0" xfId="42" applyNumberFormat="1" applyFont="1" applyFill="1" applyBorder="1" applyAlignment="1" applyProtection="1">
      <alignment horizontal="right"/>
    </xf>
    <xf numFmtId="0" fontId="22" fillId="0" borderId="0" xfId="42" applyNumberFormat="1" applyFont="1" applyFill="1" applyAlignment="1">
      <alignment horizontal="right"/>
    </xf>
    <xf numFmtId="0" fontId="21" fillId="0" borderId="0" xfId="42" applyFont="1" applyFill="1" applyBorder="1" applyAlignment="1" applyProtection="1">
      <alignment horizontal="left"/>
    </xf>
    <xf numFmtId="0" fontId="22" fillId="0" borderId="0" xfId="42" applyFont="1" applyFill="1" applyBorder="1" applyAlignment="1" applyProtection="1">
      <alignment horizontal="left"/>
    </xf>
    <xf numFmtId="0" fontId="22" fillId="0" borderId="0" xfId="42" applyFont="1" applyFill="1" applyBorder="1"/>
    <xf numFmtId="0" fontId="22" fillId="0" borderId="0" xfId="42" applyNumberFormat="1" applyFont="1" applyFill="1" applyBorder="1" applyAlignment="1">
      <alignment horizontal="right"/>
    </xf>
    <xf numFmtId="173" fontId="22" fillId="0" borderId="0" xfId="42" applyNumberFormat="1" applyFont="1" applyFill="1" applyBorder="1" applyAlignment="1">
      <alignment horizontal="right"/>
    </xf>
    <xf numFmtId="0" fontId="22" fillId="0" borderId="13" xfId="42" applyFont="1" applyFill="1" applyBorder="1"/>
    <xf numFmtId="0" fontId="21" fillId="0" borderId="13" xfId="42" applyFont="1" applyFill="1" applyBorder="1" applyAlignment="1" applyProtection="1">
      <alignment horizontal="left"/>
    </xf>
    <xf numFmtId="0" fontId="22" fillId="0" borderId="13" xfId="42" applyNumberFormat="1" applyFont="1" applyFill="1" applyBorder="1" applyAlignment="1" applyProtection="1">
      <alignment wrapText="1"/>
    </xf>
    <xf numFmtId="0" fontId="22" fillId="0" borderId="13" xfId="42" applyNumberFormat="1" applyFont="1" applyFill="1" applyBorder="1" applyAlignment="1" applyProtection="1">
      <alignment horizontal="right"/>
    </xf>
    <xf numFmtId="0" fontId="22" fillId="0" borderId="0" xfId="42" applyNumberFormat="1" applyFont="1" applyFill="1" applyAlignment="1">
      <alignment horizontal="left" vertical="top" wrapText="1"/>
    </xf>
    <xf numFmtId="0" fontId="22" fillId="0" borderId="0" xfId="42" applyNumberFormat="1" applyFont="1" applyFill="1" applyAlignment="1">
      <alignment horizontal="right" vertical="top" wrapText="1"/>
    </xf>
    <xf numFmtId="0" fontId="21" fillId="0" borderId="0" xfId="42" applyNumberFormat="1" applyFont="1" applyFill="1"/>
    <xf numFmtId="0" fontId="22" fillId="0" borderId="0" xfId="42" applyNumberFormat="1" applyFont="1" applyFill="1" applyBorder="1" applyAlignment="1" applyProtection="1">
      <alignment horizontal="left" vertical="top" wrapText="1"/>
    </xf>
    <xf numFmtId="0" fontId="22" fillId="0" borderId="0" xfId="69" applyNumberFormat="1" applyFont="1" applyFill="1" applyProtection="1"/>
    <xf numFmtId="0" fontId="22" fillId="0" borderId="11" xfId="42" applyNumberFormat="1" applyFont="1" applyFill="1" applyBorder="1" applyAlignment="1" applyProtection="1">
      <alignment horizontal="right"/>
    </xf>
    <xf numFmtId="167" fontId="22" fillId="0" borderId="0" xfId="87" applyFont="1" applyFill="1"/>
    <xf numFmtId="167" fontId="22" fillId="0" borderId="0" xfId="87" applyFont="1" applyFill="1" applyBorder="1" applyAlignment="1">
      <alignment horizontal="left" vertical="top" wrapText="1"/>
    </xf>
    <xf numFmtId="167" fontId="22" fillId="0" borderId="0" xfId="87" applyFont="1" applyFill="1" applyBorder="1" applyAlignment="1">
      <alignment horizontal="right" vertical="top" wrapText="1"/>
    </xf>
    <xf numFmtId="167" fontId="21" fillId="0" borderId="0" xfId="87" applyNumberFormat="1" applyFont="1" applyFill="1" applyBorder="1" applyAlignment="1" applyProtection="1">
      <alignment horizontal="left"/>
    </xf>
    <xf numFmtId="0" fontId="21" fillId="0" borderId="0" xfId="87" applyNumberFormat="1" applyFont="1" applyFill="1" applyBorder="1" applyAlignment="1" applyProtection="1">
      <alignment horizontal="center"/>
    </xf>
    <xf numFmtId="0" fontId="22" fillId="0" borderId="0" xfId="69" applyFont="1" applyFill="1" applyAlignment="1" applyProtection="1"/>
    <xf numFmtId="167" fontId="22" fillId="0" borderId="0" xfId="87" applyFont="1" applyFill="1" applyAlignment="1">
      <alignment horizontal="left" vertical="top" wrapText="1"/>
    </xf>
    <xf numFmtId="167" fontId="22" fillId="0" borderId="0" xfId="87" applyFont="1" applyFill="1" applyAlignment="1">
      <alignment horizontal="right" vertical="top" wrapText="1"/>
    </xf>
    <xf numFmtId="167" fontId="21" fillId="0" borderId="0" xfId="87" applyNumberFormat="1" applyFont="1" applyFill="1" applyAlignment="1" applyProtection="1">
      <alignment horizontal="left" vertical="top" wrapText="1"/>
    </xf>
    <xf numFmtId="0" fontId="22" fillId="0" borderId="0" xfId="87" applyNumberFormat="1" applyFont="1" applyFill="1" applyBorder="1" applyAlignment="1" applyProtection="1">
      <alignment horizontal="right"/>
    </xf>
    <xf numFmtId="0" fontId="22" fillId="0" borderId="0" xfId="87" applyNumberFormat="1" applyFont="1" applyFill="1" applyBorder="1" applyAlignment="1" applyProtection="1">
      <alignment horizontal="left"/>
    </xf>
    <xf numFmtId="167" fontId="21" fillId="0" borderId="0" xfId="87" applyFont="1" applyFill="1" applyAlignment="1">
      <alignment horizontal="right" vertical="top" wrapText="1"/>
    </xf>
    <xf numFmtId="167" fontId="21" fillId="0" borderId="0" xfId="87" applyFont="1" applyFill="1" applyBorder="1" applyAlignment="1">
      <alignment horizontal="right" vertical="top" wrapText="1"/>
    </xf>
    <xf numFmtId="167" fontId="22" fillId="0" borderId="0" xfId="87" applyNumberFormat="1" applyFont="1" applyFill="1" applyBorder="1" applyAlignment="1" applyProtection="1">
      <alignment horizontal="left" vertical="top" wrapText="1"/>
    </xf>
    <xf numFmtId="0" fontId="22" fillId="0" borderId="13" xfId="87" applyNumberFormat="1" applyFont="1" applyFill="1" applyBorder="1" applyAlignment="1" applyProtection="1">
      <alignment horizontal="right" wrapText="1"/>
    </xf>
    <xf numFmtId="0" fontId="22" fillId="0" borderId="0" xfId="87" applyNumberFormat="1" applyFont="1" applyFill="1" applyBorder="1" applyAlignment="1" applyProtection="1">
      <alignment horizontal="right" wrapText="1"/>
    </xf>
    <xf numFmtId="167" fontId="22" fillId="0" borderId="13" xfId="87" applyFont="1" applyFill="1" applyBorder="1" applyAlignment="1">
      <alignment horizontal="left" vertical="top" wrapText="1"/>
    </xf>
    <xf numFmtId="167" fontId="22" fillId="0" borderId="13" xfId="87" applyFont="1" applyFill="1" applyBorder="1" applyAlignment="1">
      <alignment horizontal="right" vertical="top" wrapText="1"/>
    </xf>
    <xf numFmtId="167" fontId="21" fillId="0" borderId="13" xfId="87" applyNumberFormat="1" applyFont="1" applyFill="1" applyBorder="1" applyAlignment="1" applyProtection="1">
      <alignment horizontal="left" vertical="top" wrapText="1"/>
    </xf>
    <xf numFmtId="0" fontId="22" fillId="0" borderId="0" xfId="87" applyNumberFormat="1" applyFont="1" applyFill="1"/>
    <xf numFmtId="0" fontId="22" fillId="0" borderId="0" xfId="69" applyFont="1" applyFill="1" applyBorder="1" applyAlignment="1" applyProtection="1">
      <alignment horizontal="left" vertical="top" wrapText="1"/>
    </xf>
    <xf numFmtId="169" fontId="22" fillId="0" borderId="0" xfId="54" applyNumberFormat="1" applyFont="1" applyFill="1" applyBorder="1" applyAlignment="1">
      <alignment horizontal="right" vertical="top"/>
    </xf>
    <xf numFmtId="0" fontId="22" fillId="0" borderId="13" xfId="54" applyNumberFormat="1" applyFont="1" applyFill="1" applyBorder="1" applyAlignment="1">
      <alignment horizontal="right"/>
    </xf>
    <xf numFmtId="0" fontId="22" fillId="0" borderId="0" xfId="79" applyNumberFormat="1" applyFont="1" applyFill="1" applyBorder="1" applyAlignment="1">
      <alignment horizontal="right"/>
    </xf>
    <xf numFmtId="0" fontId="21" fillId="0" borderId="0" xfId="54" applyFont="1" applyFill="1" applyBorder="1" applyAlignment="1" applyProtection="1">
      <alignment horizontal="center" wrapText="1"/>
    </xf>
    <xf numFmtId="0" fontId="21" fillId="0" borderId="0" xfId="54" applyNumberFormat="1" applyFont="1" applyFill="1" applyBorder="1" applyAlignment="1" applyProtection="1">
      <alignment horizontal="left"/>
    </xf>
    <xf numFmtId="0" fontId="22" fillId="0" borderId="0" xfId="69" applyFont="1" applyFill="1" applyBorder="1" applyAlignment="1" applyProtection="1">
      <alignment horizontal="right" vertical="top" wrapText="1"/>
    </xf>
    <xf numFmtId="0" fontId="22" fillId="0" borderId="0" xfId="62" applyFont="1" applyFill="1" applyBorder="1" applyAlignment="1" applyProtection="1">
      <alignment wrapText="1"/>
    </xf>
    <xf numFmtId="0" fontId="21" fillId="0" borderId="0" xfId="54" applyFont="1" applyFill="1" applyBorder="1" applyAlignment="1" applyProtection="1">
      <alignment horizontal="center" vertical="top" wrapText="1"/>
    </xf>
    <xf numFmtId="0" fontId="22" fillId="0" borderId="0" xfId="54" applyFont="1" applyFill="1" applyAlignment="1">
      <alignment wrapText="1"/>
    </xf>
    <xf numFmtId="0" fontId="22" fillId="0" borderId="0" xfId="42" applyFont="1" applyFill="1" applyBorder="1" applyAlignment="1">
      <alignment horizontal="right"/>
    </xf>
    <xf numFmtId="0" fontId="22" fillId="0" borderId="11" xfId="42" applyFont="1" applyFill="1" applyBorder="1"/>
    <xf numFmtId="0" fontId="22" fillId="0" borderId="0" xfId="42" applyFont="1" applyFill="1" applyBorder="1" applyAlignment="1">
      <alignment horizontal="left" vertical="top" wrapText="1"/>
    </xf>
    <xf numFmtId="0" fontId="22" fillId="0" borderId="0" xfId="42" applyFont="1" applyFill="1" applyBorder="1" applyAlignment="1">
      <alignment horizontal="right" vertical="top" wrapText="1"/>
    </xf>
    <xf numFmtId="0" fontId="22" fillId="0" borderId="0" xfId="62" applyFont="1" applyFill="1" applyBorder="1" applyProtection="1"/>
    <xf numFmtId="0" fontId="22" fillId="0" borderId="0" xfId="50" applyFont="1" applyFill="1" applyAlignment="1">
      <alignment horizontal="left" vertical="top" wrapText="1"/>
    </xf>
    <xf numFmtId="0" fontId="22" fillId="0" borderId="0" xfId="50" applyFont="1" applyFill="1" applyAlignment="1">
      <alignment horizontal="right" vertical="top" wrapText="1"/>
    </xf>
    <xf numFmtId="0" fontId="22" fillId="0" borderId="0" xfId="50" applyNumberFormat="1" applyFont="1" applyFill="1" applyAlignment="1" applyProtection="1">
      <alignment horizontal="right"/>
    </xf>
    <xf numFmtId="0" fontId="22" fillId="0" borderId="0" xfId="50" applyFont="1" applyFill="1" applyBorder="1" applyAlignment="1">
      <alignment horizontal="left" vertical="top" wrapText="1"/>
    </xf>
    <xf numFmtId="180" fontId="21" fillId="0" borderId="0" xfId="79" applyNumberFormat="1" applyFont="1" applyFill="1" applyBorder="1" applyAlignment="1">
      <alignment horizontal="right" vertical="top" wrapText="1"/>
    </xf>
    <xf numFmtId="0" fontId="22" fillId="0" borderId="13" xfId="50" applyNumberFormat="1" applyFont="1" applyFill="1" applyBorder="1" applyAlignment="1" applyProtection="1">
      <alignment horizontal="right"/>
    </xf>
    <xf numFmtId="0" fontId="22" fillId="0" borderId="0" xfId="50" applyNumberFormat="1" applyFont="1" applyFill="1" applyBorder="1" applyAlignment="1" applyProtection="1">
      <alignment horizontal="right"/>
    </xf>
    <xf numFmtId="0" fontId="22" fillId="0" borderId="11" xfId="50" applyNumberFormat="1" applyFont="1" applyFill="1" applyBorder="1" applyAlignment="1" applyProtection="1">
      <alignment horizontal="right"/>
    </xf>
    <xf numFmtId="0" fontId="21" fillId="0" borderId="0" xfId="50" applyFont="1" applyFill="1" applyBorder="1" applyAlignment="1">
      <alignment horizontal="right" vertical="top" wrapText="1"/>
    </xf>
    <xf numFmtId="0" fontId="22" fillId="0" borderId="0" xfId="50" applyNumberFormat="1" applyFont="1" applyFill="1" applyAlignment="1">
      <alignment horizontal="right"/>
    </xf>
    <xf numFmtId="169" fontId="22" fillId="0" borderId="0" xfId="50" applyNumberFormat="1" applyFont="1" applyFill="1" applyBorder="1" applyAlignment="1">
      <alignment horizontal="right" vertical="top" wrapText="1"/>
    </xf>
    <xf numFmtId="0" fontId="22" fillId="0" borderId="0" xfId="50" applyFont="1" applyFill="1" applyBorder="1" applyAlignment="1" applyProtection="1">
      <alignment horizontal="left" vertical="top" wrapText="1"/>
    </xf>
    <xf numFmtId="173" fontId="22" fillId="0" borderId="0" xfId="50" applyNumberFormat="1" applyFont="1" applyFill="1" applyBorder="1" applyAlignment="1">
      <alignment horizontal="right" vertical="top" wrapText="1"/>
    </xf>
    <xf numFmtId="0" fontId="22" fillId="0" borderId="0" xfId="50" applyNumberFormat="1" applyFont="1" applyFill="1" applyBorder="1" applyAlignment="1">
      <alignment horizontal="right"/>
    </xf>
    <xf numFmtId="0" fontId="22" fillId="0" borderId="13" xfId="50" applyNumberFormat="1" applyFont="1" applyFill="1" applyBorder="1" applyAlignment="1">
      <alignment horizontal="right"/>
    </xf>
    <xf numFmtId="0" fontId="22" fillId="0" borderId="11" xfId="50" applyFont="1" applyFill="1" applyBorder="1" applyAlignment="1">
      <alignment horizontal="left" vertical="top" wrapText="1"/>
    </xf>
    <xf numFmtId="49" fontId="22" fillId="0" borderId="0" xfId="50" applyNumberFormat="1" applyFont="1" applyFill="1" applyBorder="1" applyAlignment="1">
      <alignment horizontal="right" vertical="top" wrapText="1"/>
    </xf>
    <xf numFmtId="0" fontId="22" fillId="0" borderId="11" xfId="50" applyFont="1" applyFill="1" applyBorder="1" applyAlignment="1" applyProtection="1">
      <alignment horizontal="left" vertical="top" wrapText="1"/>
    </xf>
    <xf numFmtId="0" fontId="22" fillId="0" borderId="13" xfId="50" applyFont="1" applyFill="1" applyBorder="1" applyAlignment="1">
      <alignment horizontal="left" vertical="top" wrapText="1"/>
    </xf>
    <xf numFmtId="0" fontId="22" fillId="0" borderId="13" xfId="50" applyFont="1" applyFill="1" applyBorder="1" applyAlignment="1">
      <alignment horizontal="right" vertical="top" wrapText="1"/>
    </xf>
    <xf numFmtId="0" fontId="21" fillId="0" borderId="13" xfId="50" applyFont="1" applyFill="1" applyBorder="1" applyAlignment="1" applyProtection="1">
      <alignment horizontal="left" vertical="top" wrapText="1"/>
    </xf>
    <xf numFmtId="0" fontId="22" fillId="0" borderId="0" xfId="50" applyFont="1" applyFill="1" applyBorder="1" applyAlignment="1">
      <alignment horizontal="right" vertical="top" wrapText="1"/>
    </xf>
    <xf numFmtId="0" fontId="22" fillId="0" borderId="0" xfId="42" applyFont="1" applyFill="1" applyAlignment="1">
      <alignment horizontal="left" vertical="top" wrapText="1"/>
    </xf>
    <xf numFmtId="0" fontId="22" fillId="0" borderId="0" xfId="42" applyFont="1" applyFill="1" applyAlignment="1">
      <alignment horizontal="right" vertical="top" wrapText="1"/>
    </xf>
    <xf numFmtId="0" fontId="22" fillId="0" borderId="0" xfId="42" applyFont="1" applyFill="1" applyAlignment="1">
      <alignment horizontal="right"/>
    </xf>
    <xf numFmtId="0" fontId="22" fillId="0" borderId="0" xfId="42" applyFont="1" applyFill="1" applyBorder="1" applyAlignment="1">
      <alignment horizontal="left" vertical="top"/>
    </xf>
    <xf numFmtId="0" fontId="22" fillId="0" borderId="0" xfId="79" applyFont="1" applyFill="1" applyBorder="1" applyAlignment="1">
      <alignment horizontal="left" vertical="top"/>
    </xf>
    <xf numFmtId="0" fontId="22" fillId="0" borderId="0" xfId="79" applyFont="1" applyFill="1" applyBorder="1" applyAlignment="1" applyProtection="1">
      <alignment horizontal="left"/>
    </xf>
    <xf numFmtId="0" fontId="21" fillId="0" borderId="0" xfId="54" applyFont="1" applyFill="1" applyBorder="1" applyAlignment="1" applyProtection="1">
      <alignment horizontal="right" vertical="justify" wrapText="1"/>
    </xf>
    <xf numFmtId="0" fontId="21" fillId="0" borderId="0" xfId="54" applyFont="1" applyFill="1" applyBorder="1" applyAlignment="1" applyProtection="1">
      <alignment horizontal="left" vertical="justify" wrapText="1"/>
    </xf>
    <xf numFmtId="0" fontId="22" fillId="0" borderId="0" xfId="54" applyNumberFormat="1" applyFont="1" applyFill="1" applyBorder="1" applyAlignment="1" applyProtection="1">
      <alignment horizontal="left" vertical="justify" wrapText="1"/>
    </xf>
    <xf numFmtId="0" fontId="22" fillId="0" borderId="13" xfId="28" applyNumberFormat="1" applyFont="1" applyFill="1" applyBorder="1" applyAlignment="1">
      <alignment horizontal="right"/>
    </xf>
    <xf numFmtId="0" fontId="21" fillId="0" borderId="0" xfId="54" applyFont="1" applyFill="1" applyBorder="1" applyAlignment="1" applyProtection="1">
      <alignment horizontal="justify" vertical="top" wrapText="1"/>
    </xf>
    <xf numFmtId="1" fontId="22" fillId="0" borderId="13" xfId="54" applyNumberFormat="1" applyFont="1" applyFill="1" applyBorder="1" applyAlignment="1" applyProtection="1">
      <alignment horizontal="right"/>
    </xf>
    <xf numFmtId="0" fontId="22" fillId="0" borderId="0" xfId="54" applyFont="1" applyFill="1" applyAlignment="1">
      <alignment horizontal="right"/>
    </xf>
    <xf numFmtId="0" fontId="21" fillId="0" borderId="0" xfId="28" applyNumberFormat="1" applyFont="1" applyFill="1" applyBorder="1" applyAlignment="1" applyProtection="1">
      <alignment horizontal="center"/>
    </xf>
    <xf numFmtId="0" fontId="22" fillId="0" borderId="0" xfId="28" applyNumberFormat="1" applyFont="1" applyFill="1" applyBorder="1" applyAlignment="1">
      <alignment vertical="top"/>
    </xf>
    <xf numFmtId="0" fontId="22" fillId="0" borderId="0" xfId="28" applyNumberFormat="1" applyFont="1" applyFill="1" applyBorder="1" applyAlignment="1">
      <alignment horizontal="right" vertical="top"/>
    </xf>
    <xf numFmtId="0" fontId="22" fillId="0" borderId="0" xfId="28" applyNumberFormat="1" applyFont="1" applyFill="1" applyBorder="1" applyAlignment="1" applyProtection="1">
      <alignment horizontal="center" vertical="top"/>
    </xf>
    <xf numFmtId="0" fontId="22" fillId="0" borderId="0" xfId="28" applyNumberFormat="1" applyFont="1" applyFill="1" applyProtection="1"/>
    <xf numFmtId="0" fontId="22" fillId="0" borderId="0" xfId="28" applyNumberFormat="1" applyFont="1" applyFill="1" applyBorder="1" applyAlignment="1" applyProtection="1">
      <alignment vertical="top"/>
    </xf>
    <xf numFmtId="0" fontId="22" fillId="0" borderId="0" xfId="28" applyNumberFormat="1" applyFont="1" applyFill="1" applyBorder="1" applyAlignment="1" applyProtection="1">
      <alignment horizontal="right" vertical="top"/>
    </xf>
    <xf numFmtId="0" fontId="22" fillId="0" borderId="0" xfId="28" applyNumberFormat="1" applyFont="1" applyFill="1" applyAlignment="1">
      <alignment vertical="top"/>
    </xf>
    <xf numFmtId="0" fontId="22" fillId="0" borderId="0" xfId="28" applyNumberFormat="1" applyFont="1" applyFill="1" applyAlignment="1">
      <alignment horizontal="right" vertical="top"/>
    </xf>
    <xf numFmtId="0" fontId="21" fillId="0" borderId="0" xfId="28" applyNumberFormat="1" applyFont="1" applyFill="1" applyAlignment="1" applyProtection="1">
      <alignment horizontal="left" vertical="top"/>
    </xf>
    <xf numFmtId="0" fontId="21" fillId="0" borderId="0" xfId="28" applyNumberFormat="1" applyFont="1" applyFill="1" applyAlignment="1">
      <alignment horizontal="right" vertical="top"/>
    </xf>
    <xf numFmtId="0" fontId="22" fillId="0" borderId="0" xfId="28" applyNumberFormat="1" applyFont="1" applyFill="1" applyAlignment="1" applyProtection="1">
      <alignment horizontal="left" vertical="top"/>
    </xf>
    <xf numFmtId="0" fontId="22" fillId="0" borderId="13" xfId="28" applyNumberFormat="1" applyFont="1" applyFill="1" applyBorder="1" applyAlignment="1">
      <alignment vertical="top"/>
    </xf>
    <xf numFmtId="0" fontId="22" fillId="0" borderId="13" xfId="28" applyNumberFormat="1" applyFont="1" applyFill="1" applyBorder="1" applyAlignment="1">
      <alignment horizontal="right" vertical="top"/>
    </xf>
    <xf numFmtId="0" fontId="21" fillId="0" borderId="13" xfId="28" applyNumberFormat="1" applyFont="1" applyFill="1" applyBorder="1" applyAlignment="1" applyProtection="1">
      <alignment horizontal="left" vertical="top"/>
    </xf>
    <xf numFmtId="0" fontId="21" fillId="0" borderId="13" xfId="28" applyNumberFormat="1" applyFont="1" applyFill="1" applyBorder="1" applyAlignment="1">
      <alignment horizontal="right" vertical="top"/>
    </xf>
    <xf numFmtId="0" fontId="21" fillId="0" borderId="13" xfId="28" applyNumberFormat="1" applyFont="1" applyFill="1" applyBorder="1" applyAlignment="1">
      <alignment vertical="top"/>
    </xf>
    <xf numFmtId="0" fontId="21" fillId="0" borderId="0" xfId="42" applyNumberFormat="1" applyFont="1" applyFill="1" applyAlignment="1" applyProtection="1">
      <alignment horizontal="center"/>
    </xf>
    <xf numFmtId="0" fontId="22" fillId="0" borderId="0" xfId="69" applyFont="1" applyFill="1" applyBorder="1" applyProtection="1"/>
    <xf numFmtId="0" fontId="21" fillId="0" borderId="0" xfId="42" applyFont="1" applyFill="1" applyAlignment="1">
      <alignment horizontal="right"/>
    </xf>
    <xf numFmtId="180" fontId="21" fillId="0" borderId="0" xfId="42" applyNumberFormat="1" applyFont="1" applyFill="1" applyAlignment="1">
      <alignment horizontal="right"/>
    </xf>
    <xf numFmtId="0" fontId="22" fillId="0" borderId="0" xfId="42" applyNumberFormat="1" applyFont="1" applyFill="1" applyAlignment="1">
      <alignment horizontal="left"/>
    </xf>
    <xf numFmtId="180" fontId="21" fillId="0" borderId="0" xfId="42" applyNumberFormat="1" applyFont="1" applyFill="1" applyBorder="1" applyAlignment="1">
      <alignment horizontal="right"/>
    </xf>
    <xf numFmtId="0" fontId="21" fillId="0" borderId="0" xfId="42" applyFont="1" applyFill="1" applyBorder="1" applyAlignment="1">
      <alignment horizontal="right"/>
    </xf>
    <xf numFmtId="0" fontId="22" fillId="0" borderId="13" xfId="42" applyFont="1" applyFill="1" applyBorder="1" applyAlignment="1">
      <alignment horizontal="right"/>
    </xf>
    <xf numFmtId="0" fontId="22" fillId="0" borderId="0" xfId="55" applyFont="1" applyFill="1"/>
    <xf numFmtId="0" fontId="22" fillId="0" borderId="0" xfId="55" applyFont="1" applyFill="1" applyAlignment="1">
      <alignment horizontal="left" vertical="top" wrapText="1"/>
    </xf>
    <xf numFmtId="0" fontId="22" fillId="0" borderId="0" xfId="55" applyFont="1" applyFill="1" applyBorder="1" applyAlignment="1">
      <alignment horizontal="right" vertical="top" wrapText="1"/>
    </xf>
    <xf numFmtId="0" fontId="22" fillId="0" borderId="0" xfId="55" applyFont="1" applyFill="1" applyBorder="1" applyAlignment="1">
      <alignment horizontal="right"/>
    </xf>
    <xf numFmtId="0" fontId="22" fillId="0" borderId="0" xfId="55" applyNumberFormat="1" applyFont="1" applyFill="1" applyBorder="1" applyAlignment="1"/>
    <xf numFmtId="0" fontId="21" fillId="0" borderId="0" xfId="55" applyNumberFormat="1" applyFont="1" applyFill="1" applyBorder="1" applyAlignment="1">
      <alignment horizontal="center"/>
    </xf>
    <xf numFmtId="0" fontId="22" fillId="0" borderId="0" xfId="55" applyFont="1" applyFill="1" applyBorder="1" applyAlignment="1"/>
    <xf numFmtId="0" fontId="22" fillId="0" borderId="0" xfId="60" applyFont="1" applyFill="1" applyBorder="1" applyProtection="1"/>
    <xf numFmtId="0" fontId="22" fillId="0" borderId="0" xfId="55" applyFont="1" applyFill="1" applyAlignment="1">
      <alignment horizontal="right" vertical="top" wrapText="1"/>
    </xf>
    <xf numFmtId="0" fontId="21" fillId="0" borderId="0" xfId="55" applyFont="1" applyFill="1" applyBorder="1" applyAlignment="1">
      <alignment horizontal="right" vertical="top" wrapText="1"/>
    </xf>
    <xf numFmtId="0" fontId="21" fillId="0" borderId="0" xfId="55" applyFont="1" applyFill="1" applyBorder="1" applyAlignment="1" applyProtection="1">
      <alignment horizontal="left" vertical="top" wrapText="1"/>
    </xf>
    <xf numFmtId="0" fontId="22" fillId="0" borderId="0" xfId="55" applyFont="1" applyFill="1" applyBorder="1" applyAlignment="1">
      <alignment horizontal="left" vertical="top" wrapText="1"/>
    </xf>
    <xf numFmtId="0" fontId="22" fillId="0" borderId="0" xfId="55" applyFont="1" applyFill="1" applyBorder="1" applyAlignment="1" applyProtection="1">
      <alignment horizontal="left" vertical="top" wrapText="1"/>
    </xf>
    <xf numFmtId="180" fontId="21" fillId="0" borderId="0" xfId="55" applyNumberFormat="1" applyFont="1" applyFill="1" applyBorder="1" applyAlignment="1">
      <alignment horizontal="right" vertical="top" wrapText="1"/>
    </xf>
    <xf numFmtId="173" fontId="22" fillId="0" borderId="0" xfId="55" applyNumberFormat="1" applyFont="1" applyFill="1" applyBorder="1" applyAlignment="1">
      <alignment horizontal="right" vertical="top" wrapText="1"/>
    </xf>
    <xf numFmtId="0" fontId="22" fillId="0" borderId="0" xfId="55" applyNumberFormat="1" applyFont="1" applyFill="1"/>
    <xf numFmtId="0" fontId="21" fillId="0" borderId="0" xfId="51" applyFont="1" applyFill="1" applyBorder="1" applyAlignment="1" applyProtection="1">
      <alignment horizontal="left" vertical="top" wrapText="1"/>
    </xf>
    <xf numFmtId="169" fontId="22" fillId="0" borderId="0" xfId="51" applyNumberFormat="1" applyFont="1" applyFill="1" applyBorder="1" applyAlignment="1">
      <alignment horizontal="right" vertical="top" wrapText="1"/>
    </xf>
    <xf numFmtId="0" fontId="22" fillId="0" borderId="0" xfId="51" applyFont="1" applyFill="1" applyBorder="1" applyAlignment="1" applyProtection="1">
      <alignment horizontal="left" vertical="top" wrapText="1"/>
    </xf>
    <xf numFmtId="0" fontId="22" fillId="0" borderId="11" xfId="55" applyFont="1" applyFill="1" applyBorder="1" applyAlignment="1">
      <alignment horizontal="left" vertical="top" wrapText="1"/>
    </xf>
    <xf numFmtId="0" fontId="21" fillId="0" borderId="0" xfId="80" applyFont="1" applyFill="1" applyBorder="1" applyAlignment="1" applyProtection="1">
      <alignment horizontal="left" vertical="top" wrapText="1"/>
    </xf>
    <xf numFmtId="0" fontId="22" fillId="0" borderId="0" xfId="55" applyNumberFormat="1" applyFont="1" applyFill="1" applyBorder="1" applyAlignment="1">
      <alignment horizontal="right"/>
    </xf>
    <xf numFmtId="169" fontId="22" fillId="0" borderId="0" xfId="55" applyNumberFormat="1" applyFont="1" applyFill="1" applyBorder="1" applyAlignment="1">
      <alignment horizontal="right" vertical="top" wrapText="1"/>
    </xf>
    <xf numFmtId="0" fontId="22" fillId="0" borderId="0" xfId="55" applyNumberFormat="1" applyFont="1" applyFill="1" applyAlignment="1">
      <alignment horizontal="right"/>
    </xf>
    <xf numFmtId="0" fontId="22" fillId="0" borderId="0" xfId="55" applyFont="1" applyFill="1" applyBorder="1" applyAlignment="1">
      <alignment horizontal="left" vertical="top"/>
    </xf>
    <xf numFmtId="0" fontId="22" fillId="0" borderId="13" xfId="55" applyNumberFormat="1" applyFont="1" applyFill="1" applyBorder="1" applyAlignment="1">
      <alignment horizontal="right"/>
    </xf>
    <xf numFmtId="0" fontId="22" fillId="0" borderId="0" xfId="0" applyFont="1" applyFill="1" applyAlignment="1">
      <alignment horizontal="right"/>
    </xf>
    <xf numFmtId="0" fontId="22" fillId="0" borderId="0" xfId="55" applyFont="1" applyFill="1" applyBorder="1" applyAlignment="1">
      <alignment vertical="top" wrapText="1"/>
    </xf>
    <xf numFmtId="0" fontId="22" fillId="0" borderId="0" xfId="55" applyFont="1" applyFill="1" applyAlignment="1">
      <alignment vertical="top" wrapText="1"/>
    </xf>
    <xf numFmtId="0" fontId="22" fillId="0" borderId="0" xfId="55" applyNumberFormat="1" applyFont="1" applyFill="1" applyBorder="1"/>
    <xf numFmtId="0" fontId="22" fillId="0" borderId="0" xfId="80" applyFont="1" applyFill="1" applyBorder="1" applyAlignment="1" applyProtection="1">
      <alignment horizontal="left" vertical="top" wrapText="1"/>
    </xf>
    <xf numFmtId="0" fontId="21" fillId="0" borderId="0" xfId="51" applyFont="1" applyFill="1" applyAlignment="1" applyProtection="1">
      <alignment horizontal="left" vertical="top" wrapText="1"/>
    </xf>
    <xf numFmtId="0" fontId="22" fillId="0" borderId="0" xfId="57" applyFont="1" applyFill="1"/>
    <xf numFmtId="0" fontId="22" fillId="0" borderId="0" xfId="75" applyFont="1" applyFill="1" applyProtection="1"/>
    <xf numFmtId="0" fontId="22" fillId="0" borderId="0" xfId="57" applyFont="1" applyFill="1" applyAlignment="1">
      <alignment horizontal="left" vertical="top" wrapText="1"/>
    </xf>
    <xf numFmtId="0" fontId="22" fillId="0" borderId="0" xfId="57" applyFont="1" applyFill="1" applyAlignment="1">
      <alignment horizontal="right" vertical="top" wrapText="1"/>
    </xf>
    <xf numFmtId="0" fontId="21" fillId="0" borderId="0" xfId="57" applyFont="1" applyFill="1" applyAlignment="1" applyProtection="1">
      <alignment horizontal="left" vertical="top" wrapText="1"/>
    </xf>
    <xf numFmtId="0" fontId="22" fillId="0" borderId="0" xfId="57" applyNumberFormat="1" applyFont="1" applyFill="1" applyAlignment="1" applyProtection="1">
      <alignment horizontal="right"/>
    </xf>
    <xf numFmtId="0" fontId="21" fillId="0" borderId="0" xfId="57" applyFont="1" applyFill="1" applyAlignment="1">
      <alignment horizontal="right" vertical="top" wrapText="1"/>
    </xf>
    <xf numFmtId="0" fontId="22" fillId="0" borderId="0" xfId="57" applyNumberFormat="1" applyFont="1" applyFill="1"/>
    <xf numFmtId="180" fontId="21" fillId="0" borderId="0" xfId="57" applyNumberFormat="1" applyFont="1" applyFill="1" applyAlignment="1">
      <alignment horizontal="right" vertical="top" wrapText="1"/>
    </xf>
    <xf numFmtId="187" fontId="22" fillId="0" borderId="0" xfId="57" applyNumberFormat="1" applyFont="1" applyFill="1" applyAlignment="1">
      <alignment horizontal="right" vertical="top" wrapText="1"/>
    </xf>
    <xf numFmtId="0" fontId="22" fillId="0" borderId="0" xfId="57" applyFont="1" applyFill="1" applyAlignment="1" applyProtection="1">
      <alignment horizontal="left" vertical="top" wrapText="1"/>
    </xf>
    <xf numFmtId="0" fontId="22" fillId="0" borderId="0" xfId="57" applyFont="1" applyFill="1" applyBorder="1" applyAlignment="1">
      <alignment horizontal="left" vertical="top" wrapText="1"/>
    </xf>
    <xf numFmtId="187" fontId="22" fillId="0" borderId="0" xfId="57" applyNumberFormat="1" applyFont="1" applyFill="1" applyBorder="1" applyAlignment="1">
      <alignment horizontal="right" vertical="top" wrapText="1"/>
    </xf>
    <xf numFmtId="0" fontId="22" fillId="0" borderId="0" xfId="57" applyFont="1" applyFill="1" applyBorder="1" applyAlignment="1" applyProtection="1">
      <alignment horizontal="left" vertical="top" wrapText="1"/>
    </xf>
    <xf numFmtId="0" fontId="22" fillId="0" borderId="13" xfId="57" applyNumberFormat="1" applyFont="1" applyFill="1" applyBorder="1" applyAlignment="1" applyProtection="1">
      <alignment horizontal="right"/>
    </xf>
    <xf numFmtId="0" fontId="22" fillId="0" borderId="11" xfId="57" applyFont="1" applyFill="1" applyBorder="1" applyAlignment="1">
      <alignment horizontal="left" vertical="top" wrapText="1"/>
    </xf>
    <xf numFmtId="0" fontId="21" fillId="0" borderId="11" xfId="57" applyFont="1" applyFill="1" applyBorder="1" applyAlignment="1" applyProtection="1">
      <alignment horizontal="left" vertical="top" wrapText="1"/>
    </xf>
    <xf numFmtId="180" fontId="21" fillId="0" borderId="0" xfId="57" applyNumberFormat="1" applyFont="1" applyFill="1" applyBorder="1" applyAlignment="1">
      <alignment horizontal="right" vertical="top" wrapText="1"/>
    </xf>
    <xf numFmtId="0" fontId="21" fillId="0" borderId="0" xfId="57" applyFont="1" applyFill="1" applyBorder="1" applyAlignment="1" applyProtection="1">
      <alignment horizontal="left" vertical="top" wrapText="1"/>
    </xf>
    <xf numFmtId="0" fontId="22" fillId="0" borderId="0" xfId="57" applyNumberFormat="1" applyFont="1" applyFill="1" applyAlignment="1"/>
    <xf numFmtId="0" fontId="22" fillId="0" borderId="13" xfId="57" applyNumberFormat="1" applyFont="1" applyFill="1" applyBorder="1" applyAlignment="1">
      <alignment horizontal="right"/>
    </xf>
    <xf numFmtId="0" fontId="22" fillId="0" borderId="0" xfId="57" applyNumberFormat="1" applyFont="1" applyFill="1" applyBorder="1" applyAlignment="1"/>
    <xf numFmtId="0" fontId="22" fillId="0" borderId="0" xfId="57" applyNumberFormat="1" applyFont="1" applyFill="1" applyBorder="1" applyAlignment="1" applyProtection="1">
      <alignment horizontal="right"/>
    </xf>
    <xf numFmtId="0" fontId="22" fillId="0" borderId="0" xfId="82" applyFont="1" applyFill="1"/>
    <xf numFmtId="0" fontId="22" fillId="0" borderId="11" xfId="57" applyNumberFormat="1" applyFont="1" applyFill="1" applyBorder="1" applyAlignment="1" applyProtection="1">
      <alignment horizontal="right"/>
    </xf>
    <xf numFmtId="0" fontId="22" fillId="0" borderId="13" xfId="57" applyFont="1" applyFill="1" applyBorder="1" applyAlignment="1">
      <alignment horizontal="left" vertical="top" wrapText="1"/>
    </xf>
    <xf numFmtId="0" fontId="21" fillId="0" borderId="13" xfId="57" applyFont="1" applyFill="1" applyBorder="1" applyAlignment="1">
      <alignment horizontal="right" vertical="top" wrapText="1"/>
    </xf>
    <xf numFmtId="0" fontId="21" fillId="0" borderId="13" xfId="57" applyFont="1" applyFill="1" applyBorder="1" applyAlignment="1" applyProtection="1">
      <alignment horizontal="left" vertical="top" wrapText="1"/>
    </xf>
    <xf numFmtId="0" fontId="21" fillId="0" borderId="13" xfId="57" applyFont="1" applyFill="1" applyBorder="1" applyAlignment="1">
      <alignment vertical="top" wrapText="1"/>
    </xf>
    <xf numFmtId="0" fontId="22" fillId="0" borderId="0" xfId="47" applyFont="1" applyFill="1"/>
    <xf numFmtId="0" fontId="22" fillId="0" borderId="0" xfId="76" applyFont="1" applyFill="1" applyProtection="1"/>
    <xf numFmtId="0" fontId="22" fillId="0" borderId="0" xfId="47" applyFont="1" applyFill="1" applyAlignment="1">
      <alignment vertical="top" wrapText="1"/>
    </xf>
    <xf numFmtId="0" fontId="22" fillId="0" borderId="0" xfId="47" applyNumberFormat="1" applyFont="1" applyFill="1"/>
    <xf numFmtId="0" fontId="22" fillId="0" borderId="0" xfId="47" applyFont="1" applyFill="1" applyBorder="1" applyAlignment="1">
      <alignment vertical="top" wrapText="1"/>
    </xf>
    <xf numFmtId="169" fontId="22" fillId="0" borderId="0" xfId="47" applyNumberFormat="1" applyFont="1" applyFill="1" applyBorder="1" applyAlignment="1">
      <alignment vertical="top" wrapText="1"/>
    </xf>
    <xf numFmtId="180" fontId="21" fillId="0" borderId="0" xfId="47" applyNumberFormat="1" applyFont="1" applyFill="1" applyBorder="1" applyAlignment="1">
      <alignment vertical="top" wrapText="1"/>
    </xf>
    <xf numFmtId="0" fontId="22" fillId="0" borderId="0" xfId="47" applyFont="1" applyFill="1" applyBorder="1" applyAlignment="1" applyProtection="1">
      <alignment horizontal="left" vertical="top" wrapText="1"/>
    </xf>
    <xf numFmtId="0" fontId="22" fillId="0" borderId="0" xfId="47" applyNumberFormat="1" applyFont="1" applyFill="1" applyAlignment="1" applyProtection="1">
      <alignment horizontal="right" wrapText="1"/>
    </xf>
    <xf numFmtId="0" fontId="22" fillId="0" borderId="0" xfId="47" applyNumberFormat="1" applyFont="1" applyFill="1" applyBorder="1" applyAlignment="1">
      <alignment horizontal="right" wrapText="1"/>
    </xf>
    <xf numFmtId="0" fontId="22" fillId="0" borderId="13" xfId="47" applyNumberFormat="1" applyFont="1" applyFill="1" applyBorder="1" applyAlignment="1" applyProtection="1">
      <alignment horizontal="right" wrapText="1"/>
    </xf>
    <xf numFmtId="0" fontId="21" fillId="0" borderId="0" xfId="47" applyFont="1" applyFill="1" applyBorder="1" applyAlignment="1" applyProtection="1">
      <alignment horizontal="left" vertical="top" wrapText="1"/>
    </xf>
    <xf numFmtId="0" fontId="21" fillId="0" borderId="0" xfId="47" applyFont="1" applyFill="1" applyBorder="1" applyAlignment="1">
      <alignment vertical="top" wrapText="1"/>
    </xf>
    <xf numFmtId="0" fontId="22" fillId="0" borderId="0" xfId="47" applyNumberFormat="1" applyFont="1" applyFill="1" applyBorder="1" applyAlignment="1" applyProtection="1">
      <alignment horizontal="right" wrapText="1"/>
    </xf>
    <xf numFmtId="0" fontId="22" fillId="0" borderId="13" xfId="47" applyFont="1" applyFill="1" applyBorder="1" applyAlignment="1">
      <alignment vertical="top" wrapText="1"/>
    </xf>
    <xf numFmtId="0" fontId="21" fillId="0" borderId="13" xfId="47" applyFont="1" applyFill="1" applyBorder="1" applyAlignment="1" applyProtection="1">
      <alignment horizontal="left" vertical="top" wrapText="1"/>
    </xf>
    <xf numFmtId="0" fontId="22" fillId="0" borderId="0" xfId="83" applyFont="1" applyFill="1" applyBorder="1" applyAlignment="1">
      <alignment vertical="top" wrapText="1"/>
    </xf>
    <xf numFmtId="0" fontId="22" fillId="0" borderId="0" xfId="83" applyFont="1" applyFill="1"/>
    <xf numFmtId="49" fontId="22" fillId="0" borderId="0" xfId="83" applyNumberFormat="1" applyFont="1" applyFill="1" applyBorder="1" applyAlignment="1">
      <alignment horizontal="right" vertical="top" wrapText="1"/>
    </xf>
    <xf numFmtId="0" fontId="22" fillId="0" borderId="0" xfId="83" applyFont="1" applyFill="1" applyBorder="1" applyAlignment="1" applyProtection="1">
      <alignment horizontal="left" vertical="top" wrapText="1"/>
    </xf>
    <xf numFmtId="0" fontId="21" fillId="0" borderId="0" xfId="83" applyFont="1" applyFill="1" applyBorder="1" applyAlignment="1" applyProtection="1">
      <alignment horizontal="left" vertical="top" wrapText="1"/>
    </xf>
    <xf numFmtId="0" fontId="21" fillId="0" borderId="0" xfId="48" applyNumberFormat="1" applyFont="1" applyFill="1" applyBorder="1" applyAlignment="1" applyProtection="1">
      <alignment horizontal="center"/>
    </xf>
    <xf numFmtId="0" fontId="22" fillId="0" borderId="0" xfId="48" applyFont="1" applyFill="1"/>
    <xf numFmtId="0" fontId="22" fillId="0" borderId="0" xfId="48" applyFont="1" applyFill="1" applyBorder="1" applyAlignment="1">
      <alignment vertical="top" wrapText="1"/>
    </xf>
    <xf numFmtId="0" fontId="21" fillId="0" borderId="0" xfId="48" applyFont="1" applyFill="1" applyBorder="1" applyAlignment="1" applyProtection="1">
      <alignment horizontal="center"/>
    </xf>
    <xf numFmtId="0" fontId="22" fillId="0" borderId="0" xfId="48" applyNumberFormat="1" applyFont="1" applyFill="1" applyBorder="1"/>
    <xf numFmtId="0" fontId="22" fillId="0" borderId="0" xfId="77" applyFont="1" applyFill="1" applyProtection="1"/>
    <xf numFmtId="0" fontId="22" fillId="0" borderId="0" xfId="84" applyFont="1" applyFill="1"/>
    <xf numFmtId="0" fontId="22" fillId="0" borderId="0" xfId="48" applyFont="1" applyFill="1" applyAlignment="1">
      <alignment vertical="top" wrapText="1"/>
    </xf>
    <xf numFmtId="0" fontId="22" fillId="0" borderId="0" xfId="48" applyNumberFormat="1" applyFont="1" applyFill="1"/>
    <xf numFmtId="0" fontId="22" fillId="0" borderId="0" xfId="58" applyFont="1" applyFill="1"/>
    <xf numFmtId="0" fontId="22" fillId="0" borderId="0" xfId="58" applyFont="1" applyFill="1" applyAlignment="1">
      <alignment horizontal="left" vertical="top" wrapText="1"/>
    </xf>
    <xf numFmtId="0" fontId="22" fillId="0" borderId="0" xfId="58" applyFont="1" applyFill="1" applyAlignment="1">
      <alignment horizontal="right" vertical="top" wrapText="1"/>
    </xf>
    <xf numFmtId="0" fontId="21" fillId="0" borderId="0" xfId="58" applyFont="1" applyFill="1" applyAlignment="1" applyProtection="1">
      <alignment horizontal="left" vertical="top" wrapText="1"/>
    </xf>
    <xf numFmtId="0" fontId="22" fillId="0" borderId="0" xfId="58" applyNumberFormat="1" applyFont="1" applyFill="1" applyBorder="1" applyAlignment="1" applyProtection="1">
      <alignment horizontal="right"/>
    </xf>
    <xf numFmtId="0" fontId="22" fillId="0" borderId="0" xfId="58" applyNumberFormat="1" applyFont="1" applyFill="1" applyBorder="1" applyAlignment="1" applyProtection="1">
      <alignment horizontal="left"/>
    </xf>
    <xf numFmtId="0" fontId="22" fillId="0" borderId="0" xfId="58" applyFont="1" applyFill="1" applyBorder="1" applyAlignment="1">
      <alignment horizontal="left" vertical="top" wrapText="1"/>
    </xf>
    <xf numFmtId="0" fontId="21" fillId="0" borderId="0" xfId="58" applyFont="1" applyFill="1" applyBorder="1" applyAlignment="1">
      <alignment horizontal="right" vertical="top" wrapText="1"/>
    </xf>
    <xf numFmtId="0" fontId="21" fillId="0" borderId="0" xfId="58" applyFont="1" applyFill="1" applyBorder="1" applyAlignment="1" applyProtection="1">
      <alignment horizontal="left" vertical="top" wrapText="1"/>
    </xf>
    <xf numFmtId="180" fontId="21" fillId="0" borderId="0" xfId="58" applyNumberFormat="1" applyFont="1" applyFill="1" applyBorder="1" applyAlignment="1">
      <alignment horizontal="right" vertical="top" wrapText="1"/>
    </xf>
    <xf numFmtId="0" fontId="22" fillId="0" borderId="0" xfId="58" applyFont="1" applyFill="1" applyBorder="1" applyAlignment="1" applyProtection="1">
      <alignment horizontal="left" vertical="top" wrapText="1"/>
    </xf>
    <xf numFmtId="0" fontId="22" fillId="0" borderId="0" xfId="58" applyNumberFormat="1" applyFont="1" applyFill="1"/>
    <xf numFmtId="0" fontId="22" fillId="0" borderId="0" xfId="58" applyNumberFormat="1" applyFont="1" applyFill="1" applyAlignment="1">
      <alignment horizontal="right"/>
    </xf>
    <xf numFmtId="0" fontId="22" fillId="0" borderId="0" xfId="58" applyNumberFormat="1" applyFont="1" applyFill="1" applyBorder="1" applyAlignment="1">
      <alignment horizontal="right"/>
    </xf>
    <xf numFmtId="185" fontId="22" fillId="0" borderId="0" xfId="58" applyNumberFormat="1" applyFont="1" applyFill="1" applyBorder="1" applyAlignment="1">
      <alignment horizontal="right" vertical="top" wrapText="1"/>
    </xf>
    <xf numFmtId="172" fontId="22" fillId="0" borderId="0" xfId="58" applyNumberFormat="1" applyFont="1" applyFill="1" applyBorder="1" applyAlignment="1">
      <alignment horizontal="right" vertical="top" wrapText="1"/>
    </xf>
    <xf numFmtId="0" fontId="22" fillId="0" borderId="0" xfId="58" applyFont="1" applyFill="1" applyAlignment="1">
      <alignment horizontal="left"/>
    </xf>
    <xf numFmtId="0" fontId="22" fillId="0" borderId="0" xfId="58" applyFont="1" applyFill="1" applyAlignment="1">
      <alignment vertical="top" wrapText="1"/>
    </xf>
    <xf numFmtId="0" fontId="22" fillId="0" borderId="0" xfId="58" applyFont="1" applyFill="1" applyAlignment="1">
      <alignment horizontal="right" vertical="top"/>
    </xf>
    <xf numFmtId="0" fontId="21" fillId="0" borderId="13" xfId="58" applyFont="1" applyFill="1" applyBorder="1" applyAlignment="1">
      <alignment horizontal="right" vertical="top"/>
    </xf>
    <xf numFmtId="0" fontId="21" fillId="0" borderId="13" xfId="58" applyFont="1" applyFill="1" applyBorder="1" applyAlignment="1">
      <alignment vertical="top" wrapText="1"/>
    </xf>
    <xf numFmtId="165" fontId="21" fillId="0" borderId="13" xfId="28" applyFont="1" applyFill="1" applyBorder="1" applyAlignment="1">
      <alignment horizontal="right" wrapText="1"/>
    </xf>
    <xf numFmtId="0" fontId="22" fillId="0" borderId="11" xfId="67" applyFont="1" applyFill="1" applyBorder="1" applyAlignment="1" applyProtection="1">
      <alignment vertical="top" wrapText="1"/>
    </xf>
    <xf numFmtId="0" fontId="22" fillId="0" borderId="11" xfId="60" applyFont="1" applyFill="1" applyBorder="1" applyProtection="1"/>
    <xf numFmtId="0" fontId="22" fillId="0" borderId="11" xfId="60" applyNumberFormat="1" applyFont="1" applyFill="1" applyBorder="1" applyAlignment="1" applyProtection="1">
      <alignment horizontal="right"/>
    </xf>
    <xf numFmtId="0" fontId="22" fillId="0" borderId="0" xfId="67" applyFont="1" applyFill="1" applyBorder="1" applyAlignment="1" applyProtection="1">
      <alignment vertical="top" wrapText="1"/>
    </xf>
    <xf numFmtId="0" fontId="22" fillId="0" borderId="0" xfId="51" applyFont="1" applyFill="1" applyAlignment="1">
      <alignment vertical="top" wrapText="1"/>
    </xf>
    <xf numFmtId="0" fontId="22" fillId="0" borderId="0" xfId="51" applyNumberFormat="1" applyFont="1" applyFill="1" applyAlignment="1" applyProtection="1">
      <alignment horizontal="right"/>
    </xf>
    <xf numFmtId="0" fontId="22" fillId="0" borderId="0" xfId="51" applyFont="1" applyFill="1" applyBorder="1" applyAlignment="1">
      <alignment vertical="top" wrapText="1"/>
    </xf>
    <xf numFmtId="0" fontId="21" fillId="0" borderId="0" xfId="51" applyFont="1" applyFill="1" applyBorder="1" applyAlignment="1">
      <alignment vertical="top" wrapText="1"/>
    </xf>
    <xf numFmtId="0" fontId="22" fillId="0" borderId="0" xfId="51" applyNumberFormat="1" applyFont="1" applyFill="1" applyAlignment="1">
      <alignment horizontal="right"/>
    </xf>
    <xf numFmtId="175" fontId="21" fillId="0" borderId="0" xfId="51" applyNumberFormat="1" applyFont="1" applyFill="1" applyBorder="1" applyAlignment="1">
      <alignment vertical="top" wrapText="1"/>
    </xf>
    <xf numFmtId="0" fontId="22" fillId="0" borderId="0" xfId="80" applyNumberFormat="1" applyFont="1" applyFill="1" applyBorder="1" applyAlignment="1">
      <alignment horizontal="right" vertical="top" wrapText="1"/>
    </xf>
    <xf numFmtId="169" fontId="22" fillId="0" borderId="0" xfId="80" applyNumberFormat="1" applyFont="1" applyFill="1" applyBorder="1" applyAlignment="1">
      <alignment vertical="top" wrapText="1"/>
    </xf>
    <xf numFmtId="0" fontId="22" fillId="0" borderId="0" xfId="51" applyNumberFormat="1" applyFont="1" applyFill="1" applyBorder="1" applyAlignment="1">
      <alignment horizontal="right"/>
    </xf>
    <xf numFmtId="173" fontId="22" fillId="0" borderId="0" xfId="51" applyNumberFormat="1" applyFont="1" applyFill="1" applyBorder="1" applyAlignment="1">
      <alignment horizontal="right" vertical="top" wrapText="1"/>
    </xf>
    <xf numFmtId="0" fontId="22" fillId="0" borderId="0" xfId="51" applyNumberFormat="1" applyFont="1" applyFill="1" applyBorder="1" applyAlignment="1" applyProtection="1">
      <alignment horizontal="right"/>
    </xf>
    <xf numFmtId="171" fontId="22" fillId="0" borderId="0" xfId="80" applyNumberFormat="1" applyFont="1" applyFill="1" applyBorder="1" applyAlignment="1">
      <alignment vertical="top" wrapText="1"/>
    </xf>
    <xf numFmtId="0" fontId="21" fillId="0" borderId="0" xfId="80" applyFont="1" applyFill="1" applyBorder="1" applyAlignment="1">
      <alignment vertical="top" wrapText="1"/>
    </xf>
    <xf numFmtId="0" fontId="22" fillId="0" borderId="0" xfId="80" applyFont="1" applyFill="1" applyBorder="1" applyAlignment="1">
      <alignment vertical="top" wrapText="1"/>
    </xf>
    <xf numFmtId="188" fontId="21" fillId="0" borderId="0" xfId="80" applyNumberFormat="1" applyFont="1" applyFill="1" applyBorder="1" applyAlignment="1">
      <alignment vertical="top" wrapText="1"/>
    </xf>
    <xf numFmtId="169" fontId="22" fillId="0" borderId="0" xfId="55" applyNumberFormat="1" applyFont="1" applyFill="1" applyBorder="1" applyAlignment="1">
      <alignment vertical="top"/>
    </xf>
    <xf numFmtId="0" fontId="22" fillId="0" borderId="11" xfId="80" applyFont="1" applyFill="1" applyBorder="1" applyAlignment="1">
      <alignment vertical="top" wrapText="1"/>
    </xf>
    <xf numFmtId="169" fontId="22" fillId="0" borderId="11" xfId="55" applyNumberFormat="1" applyFont="1" applyFill="1" applyBorder="1" applyAlignment="1">
      <alignment horizontal="right" vertical="top"/>
    </xf>
    <xf numFmtId="0" fontId="22" fillId="0" borderId="11" xfId="40" applyFont="1" applyFill="1" applyBorder="1"/>
    <xf numFmtId="169" fontId="22" fillId="0" borderId="0" xfId="55" applyNumberFormat="1" applyFont="1" applyFill="1" applyBorder="1" applyAlignment="1">
      <alignment horizontal="right" vertical="top"/>
    </xf>
    <xf numFmtId="0" fontId="22" fillId="0" borderId="0" xfId="51" applyNumberFormat="1" applyFont="1" applyFill="1" applyBorder="1" applyAlignment="1" applyProtection="1">
      <alignment horizontal="right" wrapText="1"/>
    </xf>
    <xf numFmtId="169" fontId="22" fillId="0" borderId="0" xfId="51" applyNumberFormat="1" applyFont="1" applyFill="1" applyBorder="1" applyAlignment="1">
      <alignment vertical="top" wrapText="1"/>
    </xf>
    <xf numFmtId="0" fontId="22" fillId="0" borderId="0" xfId="51" applyNumberFormat="1" applyFont="1" applyFill="1" applyAlignment="1">
      <alignment horizontal="right" wrapText="1"/>
    </xf>
    <xf numFmtId="181" fontId="21" fillId="0" borderId="0" xfId="51" applyNumberFormat="1" applyFont="1" applyFill="1" applyBorder="1" applyAlignment="1">
      <alignment vertical="top" wrapText="1"/>
    </xf>
    <xf numFmtId="0" fontId="22" fillId="0" borderId="11" xfId="51" applyFont="1" applyFill="1" applyBorder="1" applyAlignment="1">
      <alignment vertical="top" wrapText="1"/>
    </xf>
    <xf numFmtId="171" fontId="22" fillId="0" borderId="11" xfId="80" applyNumberFormat="1" applyFont="1" applyFill="1" applyBorder="1" applyAlignment="1">
      <alignment vertical="top" wrapText="1"/>
    </xf>
    <xf numFmtId="0" fontId="22" fillId="0" borderId="11" xfId="80" applyFont="1" applyFill="1" applyBorder="1" applyAlignment="1" applyProtection="1">
      <alignment horizontal="left" vertical="top" wrapText="1"/>
    </xf>
    <xf numFmtId="0" fontId="22" fillId="0" borderId="11" xfId="51" applyNumberFormat="1" applyFont="1" applyFill="1" applyBorder="1" applyAlignment="1">
      <alignment horizontal="right" wrapText="1"/>
    </xf>
    <xf numFmtId="0" fontId="22" fillId="0" borderId="0" xfId="80" applyFont="1" applyFill="1"/>
    <xf numFmtId="0" fontId="22" fillId="0" borderId="0" xfId="51" applyNumberFormat="1" applyFont="1" applyFill="1" applyBorder="1" applyAlignment="1">
      <alignment horizontal="right" wrapText="1"/>
    </xf>
    <xf numFmtId="0" fontId="22" fillId="0" borderId="0" xfId="51" applyNumberFormat="1" applyFont="1" applyFill="1" applyAlignment="1" applyProtection="1">
      <alignment horizontal="right" wrapText="1"/>
    </xf>
    <xf numFmtId="168" fontId="21" fillId="0" borderId="0" xfId="51" applyNumberFormat="1" applyFont="1" applyFill="1" applyBorder="1" applyAlignment="1">
      <alignment vertical="top" wrapText="1"/>
    </xf>
    <xf numFmtId="0" fontId="22" fillId="0" borderId="0" xfId="55" applyFont="1" applyFill="1" applyAlignment="1">
      <alignment horizontal="left" vertical="top"/>
    </xf>
    <xf numFmtId="0" fontId="21" fillId="0" borderId="0" xfId="55" applyFont="1" applyFill="1" applyAlignment="1">
      <alignment horizontal="right" vertical="top"/>
    </xf>
    <xf numFmtId="0" fontId="21" fillId="0" borderId="0" xfId="55" applyFont="1" applyFill="1" applyAlignment="1">
      <alignment vertical="top" wrapText="1"/>
    </xf>
    <xf numFmtId="176" fontId="21" fillId="0" borderId="0" xfId="55" applyNumberFormat="1" applyFont="1" applyFill="1" applyAlignment="1">
      <alignment horizontal="right" vertical="top"/>
    </xf>
    <xf numFmtId="169" fontId="22" fillId="0" borderId="0" xfId="55" applyNumberFormat="1" applyFont="1" applyFill="1" applyAlignment="1">
      <alignment horizontal="right" vertical="top"/>
    </xf>
    <xf numFmtId="0" fontId="22" fillId="0" borderId="0" xfId="55" applyFont="1" applyFill="1" applyAlignment="1">
      <alignment horizontal="right" vertical="top"/>
    </xf>
    <xf numFmtId="0" fontId="22" fillId="0" borderId="11" xfId="55" applyFont="1" applyFill="1" applyBorder="1" applyAlignment="1">
      <alignment horizontal="left" vertical="top"/>
    </xf>
    <xf numFmtId="0" fontId="22" fillId="0" borderId="0" xfId="55" applyFont="1" applyFill="1" applyBorder="1" applyAlignment="1">
      <alignment horizontal="right" vertical="top"/>
    </xf>
    <xf numFmtId="176" fontId="21" fillId="0" borderId="0" xfId="55" applyNumberFormat="1" applyFont="1" applyFill="1" applyBorder="1" applyAlignment="1">
      <alignment horizontal="right" vertical="top"/>
    </xf>
    <xf numFmtId="0" fontId="21" fillId="0" borderId="0" xfId="55" applyFont="1" applyFill="1" applyBorder="1" applyAlignment="1">
      <alignment vertical="top" wrapText="1"/>
    </xf>
    <xf numFmtId="0" fontId="22" fillId="0" borderId="11" xfId="55" applyFont="1" applyFill="1" applyBorder="1" applyAlignment="1">
      <alignment horizontal="right" vertical="top"/>
    </xf>
    <xf numFmtId="0" fontId="22" fillId="0" borderId="11" xfId="55" applyFont="1" applyFill="1" applyBorder="1" applyAlignment="1">
      <alignment vertical="top" wrapText="1"/>
    </xf>
    <xf numFmtId="0" fontId="22" fillId="0" borderId="10" xfId="28" applyNumberFormat="1" applyFont="1" applyFill="1" applyBorder="1"/>
    <xf numFmtId="0" fontId="21" fillId="0" borderId="11" xfId="55" applyFont="1" applyFill="1" applyBorder="1" applyAlignment="1">
      <alignment horizontal="right" vertical="top"/>
    </xf>
    <xf numFmtId="0" fontId="21" fillId="0" borderId="11" xfId="55" applyFont="1" applyFill="1" applyBorder="1" applyAlignment="1">
      <alignment vertical="top" wrapText="1"/>
    </xf>
    <xf numFmtId="0" fontId="22" fillId="0" borderId="13" xfId="51" applyFont="1" applyFill="1" applyBorder="1" applyAlignment="1">
      <alignment vertical="top" wrapText="1"/>
    </xf>
    <xf numFmtId="0" fontId="21" fillId="0" borderId="13" xfId="51" applyFont="1" applyFill="1" applyBorder="1" applyAlignment="1">
      <alignment vertical="top" wrapText="1"/>
    </xf>
    <xf numFmtId="0" fontId="21" fillId="0" borderId="13" xfId="51" applyFont="1" applyFill="1" applyBorder="1" applyAlignment="1" applyProtection="1">
      <alignment horizontal="left" vertical="top" wrapText="1"/>
    </xf>
    <xf numFmtId="0" fontId="22" fillId="0" borderId="11" xfId="88" applyNumberFormat="1" applyFont="1" applyFill="1" applyBorder="1" applyAlignment="1" applyProtection="1">
      <alignment horizontal="left" vertical="top" wrapText="1"/>
    </xf>
    <xf numFmtId="0" fontId="22" fillId="0" borderId="11" xfId="80" applyNumberFormat="1" applyFont="1" applyFill="1" applyBorder="1"/>
    <xf numFmtId="0" fontId="22" fillId="0" borderId="11" xfId="40" applyNumberFormat="1" applyFont="1" applyFill="1" applyBorder="1" applyAlignment="1">
      <alignment horizontal="right"/>
    </xf>
    <xf numFmtId="0" fontId="22" fillId="0" borderId="0" xfId="40" applyFont="1" applyFill="1" applyAlignment="1">
      <alignment vertical="top" wrapText="1"/>
    </xf>
    <xf numFmtId="169" fontId="22" fillId="0" borderId="0" xfId="40" applyNumberFormat="1" applyFont="1" applyFill="1" applyAlignment="1">
      <alignment vertical="top" wrapText="1"/>
    </xf>
    <xf numFmtId="0" fontId="21" fillId="0" borderId="0" xfId="40" applyFont="1" applyFill="1" applyAlignment="1" applyProtection="1">
      <alignment horizontal="center"/>
    </xf>
    <xf numFmtId="165" fontId="22" fillId="0" borderId="0" xfId="28" applyFont="1" applyFill="1" applyBorder="1" applyAlignment="1" applyProtection="1">
      <alignment horizontal="center" wrapText="1"/>
    </xf>
    <xf numFmtId="165" fontId="22" fillId="0" borderId="0" xfId="28" applyFont="1" applyFill="1" applyBorder="1" applyAlignment="1" applyProtection="1">
      <alignment horizontal="center"/>
    </xf>
    <xf numFmtId="165" fontId="22" fillId="0" borderId="0" xfId="28" applyFont="1" applyFill="1" applyAlignment="1">
      <alignment horizontal="center"/>
    </xf>
    <xf numFmtId="165" fontId="22" fillId="0" borderId="0" xfId="40" applyNumberFormat="1" applyFont="1" applyFill="1"/>
    <xf numFmtId="0" fontId="31" fillId="0" borderId="0" xfId="28" applyNumberFormat="1" applyFont="1" applyFill="1" applyBorder="1" applyAlignment="1" applyProtection="1">
      <alignment horizontal="right" wrapText="1"/>
    </xf>
    <xf numFmtId="177" fontId="22" fillId="0" borderId="0" xfId="42" applyNumberFormat="1" applyFont="1" applyFill="1"/>
    <xf numFmtId="1" fontId="22" fillId="0" borderId="0" xfId="42" applyNumberFormat="1" applyFont="1" applyFill="1"/>
    <xf numFmtId="165" fontId="22" fillId="0" borderId="0" xfId="28" applyNumberFormat="1" applyFont="1" applyFill="1" applyBorder="1" applyAlignment="1" applyProtection="1">
      <alignment horizontal="right" wrapText="1"/>
    </xf>
    <xf numFmtId="0" fontId="21" fillId="0" borderId="14" xfId="0" applyFont="1" applyFill="1" applyBorder="1" applyAlignment="1">
      <alignment horizontal="center"/>
    </xf>
    <xf numFmtId="0" fontId="22" fillId="0" borderId="0" xfId="0" applyNumberFormat="1" applyFont="1" applyFill="1" applyBorder="1" applyAlignment="1" applyProtection="1">
      <alignment horizontal="left" vertical="top" wrapText="1"/>
    </xf>
    <xf numFmtId="1" fontId="22" fillId="0" borderId="0" xfId="54" applyNumberFormat="1" applyFont="1" applyFill="1"/>
    <xf numFmtId="165" fontId="22" fillId="0" borderId="0" xfId="47" applyNumberFormat="1" applyFont="1" applyFill="1" applyBorder="1" applyAlignment="1">
      <alignment horizontal="right" wrapText="1"/>
    </xf>
    <xf numFmtId="165" fontId="22" fillId="0" borderId="0" xfId="87" applyNumberFormat="1" applyFont="1" applyFill="1" applyBorder="1" applyAlignment="1" applyProtection="1">
      <alignment horizontal="center" wrapText="1"/>
    </xf>
    <xf numFmtId="0" fontId="22" fillId="0" borderId="17" xfId="43" applyFont="1" applyFill="1" applyBorder="1" applyAlignment="1">
      <alignment horizontal="center" vertical="top"/>
    </xf>
    <xf numFmtId="0" fontId="22" fillId="0" borderId="18" xfId="0" applyFont="1" applyFill="1" applyBorder="1" applyAlignment="1" applyProtection="1">
      <alignment horizontal="center" vertical="top"/>
    </xf>
    <xf numFmtId="0" fontId="22" fillId="0" borderId="0" xfId="43" applyFont="1" applyFill="1" applyAlignment="1">
      <alignment horizontal="center"/>
    </xf>
    <xf numFmtId="0" fontId="28" fillId="0" borderId="15" xfId="43" applyFont="1" applyFill="1" applyBorder="1" applyAlignment="1" applyProtection="1">
      <alignment horizontal="center" vertical="center" wrapText="1"/>
    </xf>
    <xf numFmtId="0" fontId="21" fillId="0" borderId="15" xfId="43" applyFont="1" applyFill="1" applyBorder="1" applyAlignment="1" applyProtection="1">
      <alignment horizontal="center" vertical="center" wrapText="1"/>
    </xf>
    <xf numFmtId="0" fontId="28" fillId="0" borderId="15" xfId="43" applyFont="1" applyFill="1" applyBorder="1" applyAlignment="1">
      <alignment horizontal="center" vertical="center" wrapText="1"/>
    </xf>
    <xf numFmtId="0" fontId="28" fillId="0" borderId="16" xfId="43" applyFont="1" applyFill="1" applyBorder="1" applyAlignment="1" applyProtection="1">
      <alignment horizontal="center" vertical="center" wrapText="1"/>
    </xf>
    <xf numFmtId="0" fontId="22" fillId="0" borderId="13" xfId="0" applyFont="1" applyFill="1" applyBorder="1"/>
    <xf numFmtId="0" fontId="21" fillId="0" borderId="13" xfId="0" applyFont="1" applyFill="1" applyBorder="1" applyAlignment="1">
      <alignment horizontal="right"/>
    </xf>
    <xf numFmtId="0" fontId="21" fillId="0" borderId="13" xfId="0" applyNumberFormat="1" applyFont="1" applyFill="1" applyBorder="1" applyAlignment="1">
      <alignment horizontal="right"/>
    </xf>
    <xf numFmtId="0" fontId="21" fillId="0" borderId="0" xfId="0" applyFont="1" applyFill="1" applyAlignment="1">
      <alignment horizontal="left"/>
    </xf>
    <xf numFmtId="0" fontId="22" fillId="0" borderId="0" xfId="0" applyFont="1" applyFill="1" applyBorder="1" applyAlignment="1">
      <alignment horizontal="center"/>
    </xf>
    <xf numFmtId="0" fontId="22" fillId="0" borderId="0" xfId="0" applyNumberFormat="1" applyFont="1" applyFill="1" applyBorder="1" applyAlignment="1">
      <alignment horizontal="right"/>
    </xf>
    <xf numFmtId="0" fontId="21" fillId="0" borderId="0" xfId="0" applyFont="1" applyFill="1"/>
    <xf numFmtId="0" fontId="21" fillId="0" borderId="0" xfId="0" applyFont="1" applyFill="1" applyBorder="1" applyAlignment="1">
      <alignment horizontal="center"/>
    </xf>
    <xf numFmtId="0" fontId="21" fillId="0" borderId="0" xfId="0" applyNumberFormat="1" applyFont="1" applyFill="1" applyBorder="1" applyAlignment="1">
      <alignment horizontal="right"/>
    </xf>
    <xf numFmtId="0" fontId="21" fillId="0" borderId="0" xfId="28" applyNumberFormat="1" applyFont="1" applyFill="1" applyBorder="1" applyAlignment="1">
      <alignment horizontal="right"/>
    </xf>
    <xf numFmtId="0" fontId="22" fillId="0" borderId="0" xfId="0" applyFont="1" applyFill="1" applyAlignment="1">
      <alignment horizontal="left"/>
    </xf>
    <xf numFmtId="0" fontId="22" fillId="0" borderId="13" xfId="0" applyFont="1" applyFill="1" applyBorder="1" applyAlignment="1">
      <alignment horizontal="center"/>
    </xf>
    <xf numFmtId="0" fontId="22" fillId="0" borderId="13" xfId="0" applyFont="1" applyFill="1" applyBorder="1" applyAlignment="1">
      <alignment horizontal="right"/>
    </xf>
    <xf numFmtId="0" fontId="22" fillId="0" borderId="13" xfId="0" applyNumberFormat="1" applyFont="1" applyFill="1" applyBorder="1" applyAlignment="1">
      <alignment horizontal="right"/>
    </xf>
    <xf numFmtId="0" fontId="22" fillId="0" borderId="0" xfId="0" applyNumberFormat="1" applyFont="1" applyFill="1" applyBorder="1"/>
    <xf numFmtId="0" fontId="22" fillId="0" borderId="0" xfId="0" applyFont="1" applyFill="1" applyAlignment="1">
      <alignment horizontal="center"/>
    </xf>
    <xf numFmtId="0" fontId="22" fillId="0" borderId="0" xfId="0" applyNumberFormat="1" applyFont="1" applyFill="1"/>
    <xf numFmtId="0" fontId="22" fillId="0" borderId="14" xfId="0" applyFont="1" applyFill="1" applyBorder="1" applyAlignment="1">
      <alignment horizontal="right"/>
    </xf>
    <xf numFmtId="0" fontId="21" fillId="0" borderId="14" xfId="0" applyNumberFormat="1" applyFont="1" applyFill="1" applyBorder="1" applyAlignment="1">
      <alignment horizontal="right"/>
    </xf>
    <xf numFmtId="0" fontId="21" fillId="0" borderId="16" xfId="43" applyNumberFormat="1" applyFont="1" applyFill="1" applyBorder="1" applyAlignment="1" applyProtection="1">
      <alignment horizontal="center" vertical="center" wrapText="1"/>
    </xf>
    <xf numFmtId="0" fontId="21" fillId="0" borderId="15" xfId="43" applyFont="1" applyFill="1" applyBorder="1" applyAlignment="1">
      <alignment horizontal="center" vertical="center" wrapText="1"/>
    </xf>
    <xf numFmtId="0" fontId="21" fillId="0" borderId="14" xfId="0" applyFont="1" applyFill="1" applyBorder="1" applyAlignment="1">
      <alignment horizontal="right"/>
    </xf>
    <xf numFmtId="0" fontId="28" fillId="0" borderId="15" xfId="43" applyNumberFormat="1" applyFont="1" applyFill="1" applyBorder="1" applyAlignment="1">
      <alignment horizontal="center" vertical="center" wrapText="1"/>
    </xf>
    <xf numFmtId="0" fontId="28" fillId="0" borderId="15" xfId="43" applyNumberFormat="1" applyFont="1" applyFill="1" applyBorder="1" applyAlignment="1" applyProtection="1">
      <alignment horizontal="center" vertical="center" wrapText="1"/>
    </xf>
    <xf numFmtId="0" fontId="28" fillId="0" borderId="16" xfId="43" applyNumberFormat="1" applyFont="1" applyFill="1" applyBorder="1" applyAlignment="1" applyProtection="1">
      <alignment horizontal="center" vertical="center" wrapText="1"/>
    </xf>
    <xf numFmtId="165" fontId="21" fillId="0" borderId="0" xfId="28" applyNumberFormat="1" applyFont="1" applyFill="1" applyBorder="1" applyAlignment="1">
      <alignment horizontal="right"/>
    </xf>
    <xf numFmtId="0" fontId="22" fillId="0" borderId="0" xfId="61" applyFont="1" applyFill="1" applyBorder="1"/>
    <xf numFmtId="0" fontId="22" fillId="0" borderId="0" xfId="61" applyNumberFormat="1" applyFont="1" applyFill="1" applyBorder="1"/>
    <xf numFmtId="0" fontId="22" fillId="0" borderId="11" xfId="83" applyNumberFormat="1" applyFont="1" applyFill="1" applyBorder="1" applyAlignment="1" applyProtection="1">
      <alignment horizontal="right" wrapText="1"/>
    </xf>
    <xf numFmtId="0" fontId="22" fillId="0" borderId="0" xfId="83" applyNumberFormat="1" applyFont="1" applyFill="1" applyBorder="1" applyAlignment="1">
      <alignment horizontal="right" wrapText="1"/>
    </xf>
    <xf numFmtId="0" fontId="22" fillId="0" borderId="0" xfId="83" applyNumberFormat="1" applyFont="1" applyFill="1" applyBorder="1" applyAlignment="1" applyProtection="1">
      <alignment horizontal="right" wrapText="1"/>
    </xf>
    <xf numFmtId="165" fontId="22" fillId="0" borderId="0" xfId="42" applyNumberFormat="1" applyFont="1" applyFill="1" applyBorder="1" applyAlignment="1"/>
    <xf numFmtId="1" fontId="21" fillId="0" borderId="0" xfId="28" applyNumberFormat="1" applyFont="1" applyFill="1" applyBorder="1" applyAlignment="1">
      <alignment horizontal="right"/>
    </xf>
    <xf numFmtId="0" fontId="21" fillId="0" borderId="16" xfId="43" applyFont="1" applyFill="1" applyBorder="1" applyAlignment="1" applyProtection="1">
      <alignment horizontal="center" vertical="center" wrapText="1"/>
    </xf>
    <xf numFmtId="165" fontId="22" fillId="0" borderId="10" xfId="28" applyFont="1" applyFill="1" applyBorder="1" applyAlignment="1" applyProtection="1">
      <alignment horizontal="right" wrapText="1"/>
    </xf>
    <xf numFmtId="0" fontId="22" fillId="0" borderId="0" xfId="78" applyFont="1" applyFill="1" applyBorder="1" applyAlignment="1" applyProtection="1">
      <alignment vertical="top"/>
    </xf>
    <xf numFmtId="175" fontId="21" fillId="0" borderId="0" xfId="49" applyNumberFormat="1" applyFont="1" applyFill="1" applyBorder="1" applyAlignment="1" applyProtection="1">
      <alignment horizontal="right" vertical="top" wrapText="1"/>
    </xf>
    <xf numFmtId="165" fontId="21" fillId="0" borderId="0" xfId="28" applyFont="1" applyFill="1" applyBorder="1" applyAlignment="1">
      <alignment horizontal="right"/>
    </xf>
    <xf numFmtId="0" fontId="22" fillId="0" borderId="0" xfId="79" applyFont="1" applyFill="1" applyBorder="1" applyAlignment="1">
      <alignment horizontal="left" vertical="top" wrapText="1"/>
    </xf>
    <xf numFmtId="0" fontId="34" fillId="0" borderId="0" xfId="0" applyFont="1" applyFill="1" applyBorder="1"/>
    <xf numFmtId="0" fontId="21" fillId="0" borderId="10" xfId="59" applyFont="1" applyFill="1" applyBorder="1" applyAlignment="1">
      <alignment vertical="top" wrapText="1"/>
    </xf>
    <xf numFmtId="165" fontId="21" fillId="0" borderId="0" xfId="28" applyFont="1" applyBorder="1" applyAlignment="1">
      <alignment horizontal="center" wrapText="1"/>
    </xf>
    <xf numFmtId="0" fontId="22" fillId="0" borderId="10" xfId="87" applyNumberFormat="1" applyFont="1" applyFill="1" applyBorder="1" applyAlignment="1" applyProtection="1">
      <alignment horizontal="right" wrapText="1"/>
    </xf>
    <xf numFmtId="0" fontId="22" fillId="0" borderId="21" xfId="75" applyFont="1" applyFill="1" applyBorder="1" applyAlignment="1" applyProtection="1">
      <alignment horizontal="left" vertical="top" wrapText="1"/>
    </xf>
    <xf numFmtId="0" fontId="22" fillId="0" borderId="21" xfId="75" applyFont="1" applyFill="1" applyBorder="1" applyAlignment="1" applyProtection="1">
      <alignment horizontal="right" vertical="top" wrapText="1"/>
    </xf>
    <xf numFmtId="0" fontId="22" fillId="0" borderId="21" xfId="66" applyFont="1" applyFill="1" applyBorder="1" applyProtection="1"/>
    <xf numFmtId="0" fontId="22" fillId="0" borderId="21" xfId="66" applyNumberFormat="1" applyFont="1" applyFill="1" applyBorder="1" applyAlignment="1" applyProtection="1">
      <alignment horizontal="right"/>
    </xf>
    <xf numFmtId="0" fontId="22" fillId="0" borderId="0" xfId="47" applyNumberFormat="1" applyFont="1" applyFill="1" applyBorder="1"/>
    <xf numFmtId="0" fontId="22" fillId="0" borderId="11" xfId="83" applyFont="1" applyFill="1" applyBorder="1" applyAlignment="1">
      <alignment vertical="top" wrapText="1"/>
    </xf>
    <xf numFmtId="0" fontId="22" fillId="0" borderId="0" xfId="0" applyNumberFormat="1" applyFont="1" applyFill="1" applyBorder="1" applyAlignment="1">
      <alignment horizontal="center"/>
    </xf>
    <xf numFmtId="0" fontId="22" fillId="0" borderId="0" xfId="0" applyNumberFormat="1" applyFont="1" applyFill="1" applyAlignment="1">
      <alignment horizontal="center"/>
    </xf>
    <xf numFmtId="0" fontId="21" fillId="0" borderId="14" xfId="0" applyNumberFormat="1" applyFont="1" applyFill="1" applyBorder="1" applyAlignment="1">
      <alignment horizontal="center"/>
    </xf>
    <xf numFmtId="0" fontId="34" fillId="0" borderId="0" xfId="0" applyFont="1" applyFill="1"/>
    <xf numFmtId="0" fontId="29" fillId="0" borderId="15" xfId="0" applyFont="1" applyBorder="1" applyAlignment="1">
      <alignment horizontal="right" vertical="top"/>
    </xf>
    <xf numFmtId="0" fontId="29" fillId="0" borderId="18" xfId="0" applyFont="1" applyBorder="1" applyAlignment="1">
      <alignment horizontal="right" vertical="top"/>
    </xf>
    <xf numFmtId="0" fontId="29" fillId="0" borderId="18" xfId="0" applyFont="1" applyBorder="1" applyAlignment="1">
      <alignment horizontal="right"/>
    </xf>
    <xf numFmtId="0" fontId="29" fillId="0" borderId="18" xfId="0" applyFont="1" applyBorder="1" applyAlignment="1">
      <alignment horizontal="right" wrapText="1"/>
    </xf>
    <xf numFmtId="0" fontId="29" fillId="0" borderId="18" xfId="0" applyFont="1" applyBorder="1" applyAlignment="1">
      <alignment horizontal="right" vertical="top" wrapText="1"/>
    </xf>
    <xf numFmtId="0" fontId="29" fillId="0" borderId="22" xfId="0" applyFont="1" applyBorder="1" applyAlignment="1">
      <alignment horizontal="right" vertical="top" wrapText="1"/>
    </xf>
    <xf numFmtId="0" fontId="30" fillId="0" borderId="0" xfId="0" applyFont="1" applyBorder="1" applyAlignment="1" applyProtection="1">
      <alignment horizontal="left" vertical="top" wrapText="1"/>
    </xf>
    <xf numFmtId="2" fontId="30" fillId="0" borderId="0" xfId="0" applyNumberFormat="1" applyFont="1" applyBorder="1" applyAlignment="1">
      <alignment horizontal="right"/>
    </xf>
    <xf numFmtId="0" fontId="29" fillId="0" borderId="0" xfId="0" applyFont="1" applyBorder="1" applyAlignment="1">
      <alignment horizontal="right" vertical="top"/>
    </xf>
    <xf numFmtId="0" fontId="21" fillId="0" borderId="23" xfId="0" applyFont="1" applyFill="1" applyBorder="1" applyAlignment="1">
      <alignment horizontal="center" vertical="center" wrapText="1"/>
    </xf>
    <xf numFmtId="0" fontId="21" fillId="0" borderId="20" xfId="0" applyFont="1" applyFill="1" applyBorder="1" applyAlignment="1" applyProtection="1">
      <alignment horizontal="center" vertical="center" wrapText="1"/>
    </xf>
    <xf numFmtId="0" fontId="22" fillId="0" borderId="20" xfId="0" applyFont="1" applyFill="1" applyBorder="1" applyAlignment="1" applyProtection="1">
      <alignment horizontal="center" wrapText="1"/>
    </xf>
    <xf numFmtId="0" fontId="21" fillId="0" borderId="24" xfId="0" applyFont="1" applyFill="1" applyBorder="1" applyAlignment="1" applyProtection="1">
      <alignment horizontal="center" vertical="center" wrapText="1"/>
    </xf>
    <xf numFmtId="0" fontId="22" fillId="0" borderId="23" xfId="0" applyFont="1" applyFill="1" applyBorder="1" applyAlignment="1">
      <alignment horizontal="center" wrapText="1"/>
    </xf>
    <xf numFmtId="0" fontId="22" fillId="0" borderId="20" xfId="0" applyFont="1" applyFill="1" applyBorder="1" applyAlignment="1" applyProtection="1">
      <alignment horizontal="center" vertical="top" wrapText="1"/>
    </xf>
    <xf numFmtId="0" fontId="22" fillId="0" borderId="24" xfId="0" applyFont="1" applyFill="1" applyBorder="1" applyAlignment="1" applyProtection="1">
      <alignment horizontal="center" wrapText="1"/>
    </xf>
    <xf numFmtId="0" fontId="22" fillId="0" borderId="18" xfId="0" applyFont="1" applyBorder="1" applyAlignment="1" applyProtection="1">
      <alignment horizontal="left" vertical="center" wrapText="1"/>
    </xf>
    <xf numFmtId="0" fontId="22" fillId="0" borderId="18" xfId="0" applyFont="1" applyBorder="1" applyAlignment="1" applyProtection="1">
      <alignment horizontal="center" vertical="center"/>
    </xf>
    <xf numFmtId="0" fontId="22" fillId="0" borderId="14" xfId="43" applyFont="1" applyFill="1" applyBorder="1" applyAlignment="1">
      <alignment horizontal="center"/>
    </xf>
    <xf numFmtId="0" fontId="22" fillId="0" borderId="14" xfId="43" applyFont="1" applyFill="1" applyBorder="1"/>
    <xf numFmtId="0" fontId="24" fillId="0" borderId="14" xfId="43" applyFont="1" applyFill="1" applyBorder="1" applyAlignment="1" applyProtection="1">
      <alignment horizontal="right"/>
    </xf>
    <xf numFmtId="0" fontId="22" fillId="0" borderId="0" xfId="43" applyFont="1" applyFill="1" applyAlignment="1">
      <alignment wrapText="1"/>
    </xf>
    <xf numFmtId="0" fontId="21" fillId="0" borderId="0" xfId="43" applyFont="1" applyFill="1"/>
    <xf numFmtId="0" fontId="22" fillId="0" borderId="0" xfId="43" applyFont="1" applyFill="1" applyAlignment="1">
      <alignment horizontal="center" vertical="top"/>
    </xf>
    <xf numFmtId="0" fontId="22" fillId="0" borderId="0" xfId="43" applyFont="1" applyFill="1" applyAlignment="1">
      <alignment horizontal="left" vertical="top" wrapText="1"/>
    </xf>
    <xf numFmtId="0" fontId="21" fillId="0" borderId="14" xfId="43" applyFont="1" applyFill="1" applyBorder="1" applyAlignment="1">
      <alignment horizontal="center"/>
    </xf>
    <xf numFmtId="0" fontId="21" fillId="0" borderId="14" xfId="43" applyFont="1" applyFill="1" applyBorder="1" applyAlignment="1">
      <alignment horizontal="left" vertical="top" wrapText="1"/>
    </xf>
    <xf numFmtId="0" fontId="21" fillId="0" borderId="14" xfId="43" applyFont="1" applyFill="1" applyBorder="1"/>
    <xf numFmtId="0" fontId="22" fillId="0" borderId="18" xfId="0" applyFont="1" applyFill="1" applyBorder="1" applyAlignment="1" applyProtection="1">
      <alignment horizontal="left" vertical="top" wrapText="1" shrinkToFit="1"/>
    </xf>
    <xf numFmtId="0" fontId="21" fillId="0" borderId="25" xfId="43" applyFont="1" applyFill="1" applyBorder="1" applyAlignment="1">
      <alignment horizontal="center" vertical="center" wrapText="1"/>
    </xf>
    <xf numFmtId="0" fontId="21" fillId="0" borderId="26" xfId="43" applyFont="1" applyFill="1" applyBorder="1" applyAlignment="1" applyProtection="1">
      <alignment horizontal="center" vertical="center" wrapText="1"/>
    </xf>
    <xf numFmtId="0" fontId="21" fillId="0" borderId="26" xfId="43" applyFont="1" applyFill="1" applyBorder="1" applyAlignment="1" applyProtection="1">
      <alignment horizontal="left" vertical="center" wrapText="1"/>
    </xf>
    <xf numFmtId="0" fontId="21" fillId="0" borderId="26" xfId="43" applyFont="1" applyFill="1" applyBorder="1" applyAlignment="1">
      <alignment horizontal="center" vertical="center" wrapText="1"/>
    </xf>
    <xf numFmtId="0" fontId="21" fillId="0" borderId="27" xfId="43" applyFont="1" applyFill="1" applyBorder="1" applyAlignment="1" applyProtection="1">
      <alignment horizontal="center" vertical="center" wrapText="1"/>
    </xf>
    <xf numFmtId="0" fontId="22" fillId="0" borderId="20" xfId="43" applyFont="1" applyFill="1" applyBorder="1" applyAlignment="1" applyProtection="1">
      <alignment horizontal="center"/>
    </xf>
    <xf numFmtId="0" fontId="22" fillId="0" borderId="20" xfId="43" applyFont="1" applyFill="1" applyBorder="1" applyAlignment="1">
      <alignment horizontal="center" vertical="top" wrapText="1"/>
    </xf>
    <xf numFmtId="0" fontId="22" fillId="0" borderId="20" xfId="43" applyFont="1" applyFill="1" applyBorder="1" applyAlignment="1">
      <alignment horizontal="center"/>
    </xf>
    <xf numFmtId="0" fontId="22" fillId="0" borderId="24" xfId="43" applyFont="1" applyFill="1" applyBorder="1" applyAlignment="1">
      <alignment horizontal="center"/>
    </xf>
    <xf numFmtId="165" fontId="22" fillId="0" borderId="0" xfId="41" applyNumberFormat="1" applyFont="1" applyFill="1"/>
    <xf numFmtId="0" fontId="22" fillId="0" borderId="0" xfId="87" applyNumberFormat="1" applyFont="1" applyFill="1" applyBorder="1"/>
    <xf numFmtId="0" fontId="22" fillId="0" borderId="0" xfId="56" applyFont="1" applyFill="1" applyBorder="1"/>
    <xf numFmtId="1" fontId="22" fillId="0" borderId="0" xfId="54" applyNumberFormat="1" applyFont="1" applyFill="1" applyAlignment="1" applyProtection="1">
      <alignment horizontal="right"/>
    </xf>
    <xf numFmtId="1" fontId="22" fillId="0" borderId="11" xfId="28" applyNumberFormat="1" applyFont="1" applyFill="1" applyBorder="1" applyAlignment="1" applyProtection="1">
      <alignment horizontal="right" wrapText="1"/>
    </xf>
    <xf numFmtId="1" fontId="22" fillId="0" borderId="0" xfId="54" applyNumberFormat="1" applyFont="1" applyFill="1" applyAlignment="1">
      <alignment horizontal="right"/>
    </xf>
    <xf numFmtId="1" fontId="22" fillId="0" borderId="13" xfId="54" applyNumberFormat="1" applyFont="1" applyFill="1" applyBorder="1" applyAlignment="1">
      <alignment horizontal="right"/>
    </xf>
    <xf numFmtId="0" fontId="22" fillId="0" borderId="0" xfId="40" applyFont="1" applyFill="1" applyBorder="1" applyAlignment="1">
      <alignment vertical="top" wrapText="1"/>
    </xf>
    <xf numFmtId="0" fontId="21" fillId="0" borderId="0" xfId="40" applyFont="1" applyFill="1" applyBorder="1" applyAlignment="1">
      <alignment horizontal="right" vertical="top" wrapText="1"/>
    </xf>
    <xf numFmtId="0" fontId="21" fillId="0" borderId="0" xfId="40" applyFont="1" applyFill="1" applyBorder="1" applyAlignment="1" applyProtection="1">
      <alignment horizontal="left" vertical="top" wrapText="1"/>
    </xf>
    <xf numFmtId="0" fontId="22" fillId="0" borderId="0" xfId="40" applyNumberFormat="1" applyFont="1" applyFill="1" applyAlignment="1">
      <alignment horizontal="right"/>
    </xf>
    <xf numFmtId="169" fontId="22" fillId="0" borderId="0" xfId="40" applyNumberFormat="1" applyFont="1" applyFill="1" applyBorder="1" applyAlignment="1">
      <alignment horizontal="right" vertical="top" wrapText="1"/>
    </xf>
    <xf numFmtId="0" fontId="22" fillId="0" borderId="0" xfId="40" applyFont="1" applyFill="1" applyBorder="1" applyAlignment="1" applyProtection="1">
      <alignment horizontal="left" vertical="top" wrapText="1"/>
    </xf>
    <xf numFmtId="0" fontId="22" fillId="0" borderId="0" xfId="40" applyNumberFormat="1" applyFont="1" applyFill="1" applyBorder="1" applyAlignment="1">
      <alignment horizontal="right"/>
    </xf>
    <xf numFmtId="180" fontId="21" fillId="0" borderId="0" xfId="40" applyNumberFormat="1" applyFont="1" applyFill="1" applyBorder="1" applyAlignment="1">
      <alignment horizontal="right" vertical="top" wrapText="1"/>
    </xf>
    <xf numFmtId="173" fontId="22" fillId="0" borderId="0" xfId="40" applyNumberFormat="1" applyFont="1" applyFill="1" applyBorder="1" applyAlignment="1">
      <alignment horizontal="right" vertical="top" wrapText="1"/>
    </xf>
    <xf numFmtId="0" fontId="22" fillId="0" borderId="0" xfId="29" applyNumberFormat="1" applyFont="1" applyFill="1" applyBorder="1" applyAlignment="1">
      <alignment horizontal="right" wrapText="1"/>
    </xf>
    <xf numFmtId="165" fontId="22" fillId="0" borderId="0" xfId="29" applyFont="1" applyFill="1" applyBorder="1" applyAlignment="1" applyProtection="1">
      <alignment horizontal="right" wrapText="1"/>
    </xf>
    <xf numFmtId="165" fontId="22" fillId="0" borderId="0" xfId="29" applyFont="1" applyFill="1" applyBorder="1" applyAlignment="1">
      <alignment horizontal="right" wrapText="1"/>
    </xf>
    <xf numFmtId="0" fontId="22" fillId="0" borderId="11" xfId="29" applyNumberFormat="1" applyFont="1" applyFill="1" applyBorder="1" applyAlignment="1" applyProtection="1">
      <alignment horizontal="right" wrapText="1"/>
    </xf>
    <xf numFmtId="0" fontId="22" fillId="0" borderId="13" xfId="29" applyNumberFormat="1" applyFont="1" applyFill="1" applyBorder="1" applyAlignment="1" applyProtection="1">
      <alignment horizontal="right" wrapText="1"/>
    </xf>
    <xf numFmtId="0" fontId="22" fillId="0" borderId="0" xfId="40" applyNumberFormat="1" applyFont="1" applyFill="1" applyBorder="1" applyAlignment="1" applyProtection="1">
      <alignment horizontal="right"/>
    </xf>
    <xf numFmtId="180" fontId="21" fillId="0" borderId="0" xfId="40" applyNumberFormat="1" applyFont="1" applyFill="1" applyAlignment="1">
      <alignment horizontal="right" vertical="top" wrapText="1"/>
    </xf>
    <xf numFmtId="0" fontId="21" fillId="0" borderId="0" xfId="40" applyFont="1" applyFill="1" applyAlignment="1" applyProtection="1">
      <alignment horizontal="left" vertical="top" wrapText="1"/>
    </xf>
    <xf numFmtId="173" fontId="22" fillId="0" borderId="0" xfId="40" applyNumberFormat="1" applyFont="1" applyFill="1" applyAlignment="1">
      <alignment horizontal="right" vertical="top" wrapText="1"/>
    </xf>
    <xf numFmtId="0" fontId="22" fillId="0" borderId="0" xfId="40" applyFont="1" applyFill="1" applyAlignment="1" applyProtection="1">
      <alignment horizontal="left" vertical="top" wrapText="1"/>
    </xf>
    <xf numFmtId="49" fontId="22" fillId="0" borderId="0" xfId="40" applyNumberFormat="1" applyFont="1" applyFill="1" applyBorder="1" applyAlignment="1">
      <alignment horizontal="right" vertical="top" wrapText="1"/>
    </xf>
    <xf numFmtId="0" fontId="22" fillId="0" borderId="0" xfId="29" applyNumberFormat="1" applyFont="1" applyFill="1" applyAlignment="1" applyProtection="1">
      <alignment horizontal="right" wrapText="1"/>
    </xf>
    <xf numFmtId="0" fontId="22" fillId="0" borderId="10" xfId="40" applyNumberFormat="1" applyFont="1" applyFill="1" applyBorder="1" applyAlignment="1">
      <alignment horizontal="right"/>
    </xf>
    <xf numFmtId="0" fontId="22" fillId="0" borderId="13" xfId="40" applyNumberFormat="1" applyFont="1" applyFill="1" applyBorder="1" applyAlignment="1">
      <alignment horizontal="right"/>
    </xf>
    <xf numFmtId="178" fontId="22" fillId="0" borderId="13" xfId="29" applyNumberFormat="1" applyFont="1" applyFill="1" applyBorder="1" applyAlignment="1" applyProtection="1">
      <alignment horizontal="right" wrapText="1"/>
    </xf>
    <xf numFmtId="0" fontId="22" fillId="0" borderId="0" xfId="40" applyFont="1" applyFill="1" applyBorder="1" applyAlignment="1">
      <alignment horizontal="right" vertical="top" wrapText="1"/>
    </xf>
    <xf numFmtId="0" fontId="22" fillId="0" borderId="0" xfId="40" applyNumberFormat="1" applyFont="1" applyFill="1" applyAlignment="1" applyProtection="1">
      <alignment horizontal="right"/>
    </xf>
    <xf numFmtId="180" fontId="22" fillId="0" borderId="0" xfId="40" applyNumberFormat="1" applyFont="1" applyFill="1" applyBorder="1" applyAlignment="1">
      <alignment horizontal="right" vertical="top" wrapText="1"/>
    </xf>
    <xf numFmtId="0" fontId="22" fillId="0" borderId="13" xfId="40" applyFont="1" applyFill="1" applyBorder="1" applyAlignment="1">
      <alignment vertical="top" wrapText="1"/>
    </xf>
    <xf numFmtId="0" fontId="22" fillId="0" borderId="13" xfId="40" applyFont="1" applyFill="1" applyBorder="1" applyAlignment="1">
      <alignment horizontal="right" vertical="top" wrapText="1"/>
    </xf>
    <xf numFmtId="0" fontId="21" fillId="0" borderId="13" xfId="40" applyFont="1" applyFill="1" applyBorder="1" applyAlignment="1" applyProtection="1">
      <alignment horizontal="left" vertical="top" wrapText="1"/>
    </xf>
    <xf numFmtId="0" fontId="22" fillId="0" borderId="0" xfId="40" applyFont="1" applyFill="1" applyAlignment="1">
      <alignment horizontal="right" vertical="top" wrapText="1"/>
    </xf>
    <xf numFmtId="0" fontId="21" fillId="0" borderId="0" xfId="40" applyFont="1" applyFill="1" applyAlignment="1">
      <alignment horizontal="right" vertical="top" wrapText="1"/>
    </xf>
    <xf numFmtId="0" fontId="22" fillId="0" borderId="11" xfId="40" applyFont="1" applyFill="1" applyBorder="1" applyAlignment="1" applyProtection="1">
      <alignment horizontal="left" vertical="top" wrapText="1"/>
    </xf>
    <xf numFmtId="49" fontId="22" fillId="0" borderId="0" xfId="40" applyNumberFormat="1" applyFont="1" applyFill="1" applyAlignment="1">
      <alignment horizontal="right" vertical="top" wrapText="1"/>
    </xf>
    <xf numFmtId="165" fontId="22" fillId="0" borderId="13" xfId="29" applyFont="1" applyFill="1" applyBorder="1" applyAlignment="1">
      <alignment horizontal="right" wrapText="1"/>
    </xf>
    <xf numFmtId="0" fontId="22" fillId="0" borderId="0" xfId="40" applyNumberFormat="1" applyFont="1" applyFill="1" applyBorder="1" applyAlignment="1">
      <alignment horizontal="right" vertical="top" wrapText="1"/>
    </xf>
    <xf numFmtId="0" fontId="22" fillId="0" borderId="13" xfId="40" applyNumberFormat="1" applyFont="1" applyFill="1" applyBorder="1" applyAlignment="1" applyProtection="1">
      <alignment horizontal="right"/>
    </xf>
    <xf numFmtId="0" fontId="22" fillId="0" borderId="13" xfId="29" applyNumberFormat="1" applyFont="1" applyFill="1" applyBorder="1" applyAlignment="1">
      <alignment horizontal="right" wrapText="1"/>
    </xf>
    <xf numFmtId="174" fontId="21" fillId="0" borderId="0" xfId="40" applyNumberFormat="1" applyFont="1" applyFill="1" applyBorder="1" applyAlignment="1">
      <alignment horizontal="right" vertical="top" wrapText="1"/>
    </xf>
    <xf numFmtId="0" fontId="22" fillId="0" borderId="10" xfId="40" applyNumberFormat="1" applyFont="1" applyFill="1" applyBorder="1" applyAlignment="1" applyProtection="1">
      <alignment horizontal="right"/>
    </xf>
    <xf numFmtId="185" fontId="22" fillId="0" borderId="0" xfId="40" applyNumberFormat="1" applyFont="1" applyFill="1" applyAlignment="1">
      <alignment horizontal="right" vertical="top" wrapText="1"/>
    </xf>
    <xf numFmtId="169" fontId="22" fillId="0" borderId="0" xfId="40" applyNumberFormat="1" applyFont="1" applyFill="1" applyAlignment="1">
      <alignment horizontal="right" vertical="top" wrapText="1"/>
    </xf>
    <xf numFmtId="165" fontId="22" fillId="0" borderId="13" xfId="53" applyNumberFormat="1" applyFont="1" applyFill="1" applyBorder="1" applyAlignment="1" applyProtection="1">
      <alignment horizontal="right" wrapText="1"/>
    </xf>
    <xf numFmtId="0" fontId="21" fillId="0" borderId="0" xfId="55" applyFont="1" applyFill="1" applyBorder="1" applyAlignment="1">
      <alignment horizontal="left" vertical="top" wrapText="1"/>
    </xf>
    <xf numFmtId="165" fontId="22" fillId="0" borderId="0" xfId="55" applyNumberFormat="1" applyFont="1" applyFill="1" applyBorder="1" applyAlignment="1">
      <alignment horizontal="right" wrapText="1"/>
    </xf>
    <xf numFmtId="0" fontId="21" fillId="0" borderId="0" xfId="55" applyNumberFormat="1" applyFont="1" applyFill="1" applyBorder="1" applyAlignment="1">
      <alignment horizontal="right" vertical="top" wrapText="1"/>
    </xf>
    <xf numFmtId="165" fontId="22" fillId="0" borderId="13" xfId="28" applyNumberFormat="1" applyFont="1" applyFill="1" applyBorder="1" applyAlignment="1">
      <alignment horizontal="right" wrapText="1"/>
    </xf>
    <xf numFmtId="0" fontId="22" fillId="0" borderId="0" xfId="40" applyFont="1" applyFill="1" applyBorder="1" applyAlignment="1">
      <alignment horizontal="left" vertical="top" wrapText="1"/>
    </xf>
    <xf numFmtId="0" fontId="22" fillId="0" borderId="11" xfId="55" applyFont="1" applyFill="1" applyBorder="1" applyAlignment="1">
      <alignment horizontal="right" vertical="top" wrapText="1"/>
    </xf>
    <xf numFmtId="0" fontId="22" fillId="0" borderId="0" xfId="55" applyNumberFormat="1" applyFont="1" applyFill="1" applyBorder="1" applyAlignment="1">
      <alignment horizontal="right" wrapText="1"/>
    </xf>
    <xf numFmtId="0" fontId="21" fillId="0" borderId="0" xfId="55" applyFont="1" applyFill="1" applyBorder="1" applyAlignment="1">
      <alignment horizontal="right" vertical="top"/>
    </xf>
    <xf numFmtId="0" fontId="21" fillId="0" borderId="13" xfId="55" applyFont="1" applyFill="1" applyBorder="1" applyAlignment="1">
      <alignment horizontal="left" vertical="top" wrapText="1"/>
    </xf>
    <xf numFmtId="178" fontId="22" fillId="0" borderId="0" xfId="28" applyNumberFormat="1" applyFont="1" applyFill="1" applyAlignment="1">
      <alignment horizontal="center"/>
    </xf>
    <xf numFmtId="0" fontId="22" fillId="0" borderId="0" xfId="0" applyFont="1" applyFill="1" applyBorder="1" applyAlignment="1">
      <alignment horizontal="left" wrapText="1"/>
    </xf>
    <xf numFmtId="0" fontId="22" fillId="0" borderId="0" xfId="47" applyFont="1" applyFill="1" applyBorder="1"/>
    <xf numFmtId="0" fontId="21" fillId="0" borderId="11" xfId="50" applyFont="1" applyFill="1" applyBorder="1" applyAlignment="1" applyProtection="1">
      <alignment horizontal="left" vertical="top" wrapText="1"/>
    </xf>
    <xf numFmtId="169" fontId="22" fillId="0" borderId="11" xfId="79" applyNumberFormat="1" applyFont="1" applyFill="1" applyBorder="1" applyAlignment="1">
      <alignment horizontal="right" vertical="top" wrapText="1"/>
    </xf>
    <xf numFmtId="1" fontId="22" fillId="0" borderId="0" xfId="50" applyNumberFormat="1" applyFont="1" applyFill="1" applyAlignment="1">
      <alignment horizontal="right"/>
    </xf>
    <xf numFmtId="1" fontId="22" fillId="0" borderId="0" xfId="50" applyNumberFormat="1" applyFont="1" applyFill="1" applyBorder="1" applyAlignment="1" applyProtection="1">
      <alignment horizontal="right"/>
    </xf>
    <xf numFmtId="1" fontId="22" fillId="0" borderId="0" xfId="28" applyNumberFormat="1" applyFont="1" applyFill="1" applyBorder="1" applyAlignment="1" applyProtection="1">
      <alignment horizontal="right" wrapText="1"/>
    </xf>
    <xf numFmtId="49" fontId="22" fillId="0" borderId="0" xfId="54" applyNumberFormat="1" applyFont="1" applyFill="1" applyBorder="1" applyAlignment="1" applyProtection="1">
      <alignment horizontal="right" vertical="top"/>
    </xf>
    <xf numFmtId="0" fontId="21" fillId="0" borderId="11" xfId="79" applyNumberFormat="1" applyFont="1" applyFill="1" applyBorder="1" applyAlignment="1" applyProtection="1">
      <alignment horizontal="right" vertical="top"/>
    </xf>
    <xf numFmtId="0" fontId="21" fillId="0" borderId="11" xfId="79" applyNumberFormat="1" applyFont="1" applyFill="1" applyBorder="1" applyAlignment="1" applyProtection="1">
      <alignment horizontal="left" vertical="top" wrapText="1"/>
    </xf>
    <xf numFmtId="0" fontId="31" fillId="0" borderId="11" xfId="28" applyNumberFormat="1" applyFont="1" applyFill="1" applyBorder="1" applyAlignment="1" applyProtection="1">
      <alignment horizontal="right" wrapText="1"/>
    </xf>
    <xf numFmtId="0" fontId="21" fillId="0" borderId="0" xfId="40" applyFont="1" applyFill="1" applyAlignment="1" applyProtection="1">
      <alignment horizontal="left"/>
    </xf>
    <xf numFmtId="0" fontId="21" fillId="0" borderId="0" xfId="40" applyFont="1" applyFill="1"/>
    <xf numFmtId="180" fontId="21" fillId="0" borderId="0" xfId="40" applyNumberFormat="1" applyFont="1" applyFill="1" applyBorder="1"/>
    <xf numFmtId="0" fontId="21" fillId="0" borderId="0" xfId="40" applyFont="1" applyFill="1" applyBorder="1" applyAlignment="1" applyProtection="1">
      <alignment horizontal="left"/>
    </xf>
    <xf numFmtId="0" fontId="22" fillId="0" borderId="0" xfId="40" applyFont="1" applyFill="1" applyAlignment="1" applyProtection="1">
      <alignment horizontal="left"/>
    </xf>
    <xf numFmtId="173" fontId="22" fillId="0" borderId="0" xfId="40" applyNumberFormat="1" applyFont="1" applyFill="1" applyAlignment="1">
      <alignment horizontal="right"/>
    </xf>
    <xf numFmtId="180" fontId="21" fillId="0" borderId="0" xfId="40" applyNumberFormat="1" applyFont="1" applyFill="1"/>
    <xf numFmtId="0" fontId="22" fillId="0" borderId="13" xfId="40" applyFont="1" applyFill="1" applyBorder="1"/>
    <xf numFmtId="0" fontId="21" fillId="0" borderId="13" xfId="40" applyFont="1" applyFill="1" applyBorder="1" applyAlignment="1" applyProtection="1">
      <alignment horizontal="left"/>
    </xf>
    <xf numFmtId="0" fontId="22" fillId="0" borderId="0" xfId="40" applyFont="1" applyFill="1" applyBorder="1"/>
    <xf numFmtId="0" fontId="28" fillId="0" borderId="18" xfId="43" applyFont="1" applyBorder="1" applyAlignment="1" applyProtection="1">
      <alignment horizontal="center" vertical="center" wrapText="1"/>
    </xf>
    <xf numFmtId="0" fontId="28" fillId="0" borderId="18" xfId="43" applyFont="1" applyBorder="1" applyAlignment="1">
      <alignment horizontal="center" vertical="center" wrapText="1"/>
    </xf>
    <xf numFmtId="0" fontId="22" fillId="0" borderId="18" xfId="42" applyFont="1" applyFill="1" applyBorder="1"/>
    <xf numFmtId="0" fontId="22" fillId="0" borderId="0" xfId="40" applyNumberFormat="1" applyFont="1" applyFill="1" applyBorder="1" applyAlignment="1">
      <alignment horizontal="left" vertical="top" wrapText="1"/>
    </xf>
    <xf numFmtId="0" fontId="21" fillId="0" borderId="0" xfId="40" applyNumberFormat="1" applyFont="1" applyFill="1" applyBorder="1" applyAlignment="1">
      <alignment horizontal="right" vertical="top" wrapText="1"/>
    </xf>
    <xf numFmtId="0" fontId="21" fillId="0" borderId="0" xfId="40" applyNumberFormat="1" applyFont="1" applyFill="1" applyBorder="1" applyAlignment="1" applyProtection="1">
      <alignment horizontal="left" vertical="top" wrapText="1"/>
    </xf>
    <xf numFmtId="0" fontId="22" fillId="0" borderId="0" xfId="40" applyNumberFormat="1" applyFont="1" applyFill="1" applyBorder="1" applyAlignment="1" applyProtection="1">
      <alignment horizontal="left" vertical="top" wrapText="1"/>
    </xf>
    <xf numFmtId="0" fontId="22" fillId="0" borderId="0" xfId="40" applyNumberFormat="1" applyFont="1" applyFill="1" applyAlignment="1">
      <alignment horizontal="left" vertical="top" wrapText="1"/>
    </xf>
    <xf numFmtId="0" fontId="21" fillId="0" borderId="0" xfId="40" applyNumberFormat="1" applyFont="1" applyFill="1" applyAlignment="1">
      <alignment horizontal="right" vertical="top" wrapText="1"/>
    </xf>
    <xf numFmtId="0" fontId="21" fillId="0" borderId="0" xfId="40" applyNumberFormat="1" applyFont="1" applyFill="1" applyAlignment="1" applyProtection="1">
      <alignment horizontal="left" vertical="top" wrapText="1"/>
    </xf>
    <xf numFmtId="0" fontId="22" fillId="0" borderId="13" xfId="40" applyNumberFormat="1" applyFont="1" applyFill="1" applyBorder="1" applyAlignment="1">
      <alignment horizontal="left" vertical="top" wrapText="1"/>
    </xf>
    <xf numFmtId="0" fontId="21" fillId="0" borderId="13" xfId="40" applyNumberFormat="1" applyFont="1" applyFill="1" applyBorder="1" applyAlignment="1">
      <alignment horizontal="right" vertical="top" wrapText="1"/>
    </xf>
    <xf numFmtId="0" fontId="21" fillId="0" borderId="13" xfId="40" applyNumberFormat="1" applyFont="1" applyFill="1" applyBorder="1" applyAlignment="1">
      <alignment vertical="top" wrapText="1"/>
    </xf>
    <xf numFmtId="0" fontId="22" fillId="0" borderId="0" xfId="67" applyFont="1" applyFill="1" applyBorder="1" applyAlignment="1" applyProtection="1">
      <alignment horizontal="left" vertical="top"/>
    </xf>
    <xf numFmtId="0" fontId="22" fillId="0" borderId="0" xfId="67" applyFont="1" applyFill="1" applyBorder="1" applyAlignment="1" applyProtection="1">
      <alignment horizontal="right"/>
    </xf>
    <xf numFmtId="1" fontId="22" fillId="0" borderId="0" xfId="60" applyNumberFormat="1" applyFont="1" applyFill="1" applyBorder="1" applyAlignment="1" applyProtection="1">
      <alignment horizontal="right"/>
    </xf>
    <xf numFmtId="0" fontId="22" fillId="0" borderId="0" xfId="40" applyFont="1" applyFill="1" applyAlignment="1">
      <alignment horizontal="left" vertical="top" wrapText="1"/>
    </xf>
    <xf numFmtId="0" fontId="22" fillId="0" borderId="0" xfId="60" applyNumberFormat="1" applyFont="1" applyFill="1" applyBorder="1" applyAlignment="1" applyProtection="1">
      <alignment horizontal="right" wrapText="1"/>
    </xf>
    <xf numFmtId="0" fontId="22" fillId="0" borderId="0" xfId="40" applyNumberFormat="1" applyFont="1" applyFill="1" applyAlignment="1">
      <alignment horizontal="right" wrapText="1"/>
    </xf>
    <xf numFmtId="1" fontId="22" fillId="0" borderId="0" xfId="40" applyNumberFormat="1" applyFont="1" applyFill="1" applyAlignment="1">
      <alignment horizontal="right" wrapText="1"/>
    </xf>
    <xf numFmtId="0" fontId="22" fillId="0" borderId="11" xfId="40" applyFont="1" applyFill="1" applyBorder="1" applyAlignment="1">
      <alignment horizontal="left" vertical="top" wrapText="1"/>
    </xf>
    <xf numFmtId="0" fontId="22" fillId="0" borderId="0" xfId="40" applyNumberFormat="1" applyFont="1" applyFill="1" applyBorder="1" applyAlignment="1">
      <alignment horizontal="right" wrapText="1"/>
    </xf>
    <xf numFmtId="1" fontId="22" fillId="0" borderId="0" xfId="40" applyNumberFormat="1" applyFont="1" applyFill="1" applyBorder="1" applyAlignment="1">
      <alignment horizontal="right" wrapText="1"/>
    </xf>
    <xf numFmtId="0" fontId="22" fillId="0" borderId="13" xfId="40" applyNumberFormat="1" applyFont="1" applyFill="1" applyBorder="1" applyAlignment="1">
      <alignment horizontal="right" wrapText="1"/>
    </xf>
    <xf numFmtId="0" fontId="22" fillId="0" borderId="13" xfId="40" applyNumberFormat="1" applyFont="1" applyFill="1" applyBorder="1" applyAlignment="1" applyProtection="1">
      <alignment horizontal="right" wrapText="1"/>
    </xf>
    <xf numFmtId="0" fontId="22" fillId="0" borderId="0" xfId="40" applyNumberFormat="1" applyFont="1" applyFill="1" applyBorder="1" applyAlignment="1" applyProtection="1">
      <alignment horizontal="right" wrapText="1"/>
    </xf>
    <xf numFmtId="1" fontId="22" fillId="0" borderId="0" xfId="40" applyNumberFormat="1" applyFont="1" applyFill="1" applyBorder="1" applyAlignment="1" applyProtection="1">
      <alignment horizontal="right" wrapText="1"/>
    </xf>
    <xf numFmtId="0" fontId="22" fillId="0" borderId="0" xfId="40" applyNumberFormat="1" applyFont="1" applyFill="1" applyAlignment="1" applyProtection="1">
      <alignment horizontal="right" wrapText="1"/>
    </xf>
    <xf numFmtId="0" fontId="22" fillId="0" borderId="11" xfId="40" applyNumberFormat="1" applyFont="1" applyFill="1" applyBorder="1" applyAlignment="1" applyProtection="1">
      <alignment horizontal="right" wrapText="1"/>
    </xf>
    <xf numFmtId="0" fontId="22" fillId="0" borderId="13" xfId="40" applyFont="1" applyFill="1" applyBorder="1" applyAlignment="1">
      <alignment horizontal="left" vertical="top" wrapText="1"/>
    </xf>
    <xf numFmtId="0" fontId="21" fillId="0" borderId="0" xfId="40" applyFont="1" applyFill="1" applyBorder="1" applyAlignment="1" applyProtection="1">
      <alignment horizontal="center" vertical="top" wrapText="1"/>
    </xf>
    <xf numFmtId="1" fontId="22" fillId="0" borderId="0" xfId="40" applyNumberFormat="1" applyFont="1" applyFill="1" applyAlignment="1" applyProtection="1">
      <alignment horizontal="right" wrapText="1"/>
    </xf>
    <xf numFmtId="0" fontId="22" fillId="0" borderId="10" xfId="40" applyNumberFormat="1" applyFont="1" applyFill="1" applyBorder="1" applyAlignment="1" applyProtection="1">
      <alignment horizontal="right" wrapText="1"/>
    </xf>
    <xf numFmtId="0" fontId="22" fillId="0" borderId="0" xfId="79" applyNumberFormat="1" applyFont="1" applyFill="1"/>
    <xf numFmtId="0" fontId="22" fillId="0" borderId="0" xfId="40" applyFont="1" applyFill="1" applyAlignment="1">
      <alignment horizontal="left" vertical="top"/>
    </xf>
    <xf numFmtId="0" fontId="21" fillId="0" borderId="0" xfId="79" applyFont="1" applyFill="1" applyBorder="1" applyAlignment="1" applyProtection="1">
      <alignment horizontal="left"/>
    </xf>
    <xf numFmtId="0" fontId="22" fillId="0" borderId="0" xfId="79" applyFont="1" applyFill="1" applyBorder="1" applyAlignment="1">
      <alignment horizontal="right"/>
    </xf>
    <xf numFmtId="180" fontId="21" fillId="0" borderId="0" xfId="79" applyNumberFormat="1" applyFont="1" applyFill="1" applyBorder="1" applyAlignment="1">
      <alignment horizontal="right"/>
    </xf>
    <xf numFmtId="0" fontId="21" fillId="0" borderId="0" xfId="79" applyNumberFormat="1" applyFont="1" applyFill="1" applyBorder="1"/>
    <xf numFmtId="0" fontId="22" fillId="0" borderId="0" xfId="79" applyNumberFormat="1" applyFont="1" applyFill="1" applyBorder="1"/>
    <xf numFmtId="173" fontId="22" fillId="0" borderId="0" xfId="79" applyNumberFormat="1" applyFont="1" applyFill="1" applyBorder="1" applyAlignment="1">
      <alignment horizontal="right"/>
    </xf>
    <xf numFmtId="0" fontId="22" fillId="0" borderId="0" xfId="40" applyFont="1" applyFill="1" applyBorder="1" applyAlignment="1">
      <alignment horizontal="left" vertical="top"/>
    </xf>
    <xf numFmtId="49" fontId="21" fillId="0" borderId="0" xfId="52" applyNumberFormat="1" applyFont="1" applyFill="1" applyBorder="1" applyAlignment="1">
      <alignment horizontal="right" vertical="top" wrapText="1"/>
    </xf>
    <xf numFmtId="49" fontId="21" fillId="0" borderId="11" xfId="52" applyNumberFormat="1" applyFont="1" applyFill="1" applyBorder="1" applyAlignment="1">
      <alignment horizontal="right" vertical="top" wrapText="1"/>
    </xf>
    <xf numFmtId="0" fontId="22" fillId="0" borderId="0" xfId="67" applyFont="1" applyFill="1" applyBorder="1" applyAlignment="1" applyProtection="1">
      <alignment vertical="top"/>
    </xf>
    <xf numFmtId="0" fontId="22" fillId="0" borderId="0" xfId="50" applyFont="1" applyFill="1" applyAlignment="1">
      <alignment vertical="top" wrapText="1"/>
    </xf>
    <xf numFmtId="0" fontId="22" fillId="0" borderId="0" xfId="50" applyFont="1" applyFill="1" applyBorder="1" applyAlignment="1">
      <alignment vertical="top" wrapText="1"/>
    </xf>
    <xf numFmtId="0" fontId="21" fillId="0" borderId="0" xfId="50" applyFont="1" applyFill="1" applyBorder="1" applyAlignment="1">
      <alignment vertical="top" wrapText="1"/>
    </xf>
    <xf numFmtId="171" fontId="22" fillId="0" borderId="0" xfId="79" applyNumberFormat="1" applyFont="1" applyFill="1" applyBorder="1" applyAlignment="1">
      <alignment vertical="top" wrapText="1"/>
    </xf>
    <xf numFmtId="0" fontId="22" fillId="0" borderId="0" xfId="50" applyNumberFormat="1" applyFont="1" applyFill="1" applyBorder="1" applyAlignment="1" applyProtection="1">
      <alignment horizontal="right" wrapText="1"/>
    </xf>
    <xf numFmtId="169" fontId="22" fillId="0" borderId="0" xfId="50" applyNumberFormat="1" applyFont="1" applyFill="1" applyBorder="1" applyAlignment="1">
      <alignment vertical="top" wrapText="1"/>
    </xf>
    <xf numFmtId="0" fontId="22" fillId="0" borderId="0" xfId="50" applyNumberFormat="1" applyFont="1" applyFill="1" applyAlignment="1">
      <alignment horizontal="right" wrapText="1"/>
    </xf>
    <xf numFmtId="0" fontId="22" fillId="0" borderId="13" xfId="50" applyNumberFormat="1" applyFont="1" applyFill="1" applyBorder="1" applyAlignment="1" applyProtection="1">
      <alignment horizontal="right" wrapText="1"/>
    </xf>
    <xf numFmtId="180" fontId="21" fillId="0" borderId="0" xfId="50" applyNumberFormat="1" applyFont="1" applyFill="1" applyBorder="1" applyAlignment="1">
      <alignment vertical="top" wrapText="1"/>
    </xf>
    <xf numFmtId="0" fontId="22" fillId="0" borderId="0" xfId="50" applyNumberFormat="1" applyFont="1" applyFill="1" applyBorder="1" applyAlignment="1">
      <alignment vertical="top" wrapText="1"/>
    </xf>
    <xf numFmtId="179" fontId="22" fillId="0" borderId="0" xfId="86" applyFont="1" applyFill="1" applyBorder="1" applyAlignment="1">
      <alignment vertical="top" wrapText="1"/>
    </xf>
    <xf numFmtId="179" fontId="21" fillId="0" borderId="0" xfId="86" applyFont="1" applyFill="1" applyBorder="1" applyAlignment="1">
      <alignment vertical="top" wrapText="1"/>
    </xf>
    <xf numFmtId="167" fontId="21" fillId="0" borderId="0" xfId="86" applyNumberFormat="1" applyFont="1" applyFill="1" applyBorder="1" applyAlignment="1" applyProtection="1">
      <alignment horizontal="left" vertical="top" wrapText="1"/>
    </xf>
    <xf numFmtId="0" fontId="22" fillId="0" borderId="0" xfId="86" applyNumberFormat="1" applyFont="1" applyFill="1" applyBorder="1" applyAlignment="1">
      <alignment horizontal="right" wrapText="1"/>
    </xf>
    <xf numFmtId="0" fontId="22" fillId="0" borderId="13" xfId="50" applyFont="1" applyFill="1" applyBorder="1" applyAlignment="1">
      <alignment vertical="top" wrapText="1"/>
    </xf>
    <xf numFmtId="0" fontId="21" fillId="0" borderId="13" xfId="50" applyFont="1" applyFill="1" applyBorder="1" applyAlignment="1">
      <alignment vertical="top" wrapText="1"/>
    </xf>
    <xf numFmtId="0" fontId="22" fillId="0" borderId="0" xfId="42" applyNumberFormat="1" applyFont="1" applyFill="1" applyAlignment="1">
      <alignment horizontal="justify" vertical="justify" wrapText="1"/>
    </xf>
    <xf numFmtId="0" fontId="21" fillId="0" borderId="15" xfId="45" applyFont="1" applyFill="1" applyBorder="1" applyAlignment="1">
      <alignment horizontal="center" vertical="center" wrapText="1"/>
    </xf>
    <xf numFmtId="0" fontId="21" fillId="0" borderId="15" xfId="45" applyNumberFormat="1" applyFont="1" applyFill="1" applyBorder="1" applyAlignment="1">
      <alignment horizontal="center" vertical="center" wrapText="1"/>
    </xf>
    <xf numFmtId="0" fontId="21" fillId="0" borderId="16" xfId="45" applyFont="1" applyFill="1" applyBorder="1" applyAlignment="1">
      <alignment horizontal="center" vertical="center" wrapText="1"/>
    </xf>
    <xf numFmtId="165" fontId="22" fillId="0" borderId="11" xfId="28" applyNumberFormat="1" applyFont="1" applyFill="1" applyBorder="1" applyAlignment="1" applyProtection="1">
      <alignment horizontal="right" wrapText="1"/>
    </xf>
    <xf numFmtId="173" fontId="22" fillId="0" borderId="0" xfId="53" applyNumberFormat="1" applyFont="1" applyFill="1" applyBorder="1" applyAlignment="1" applyProtection="1">
      <alignment horizontal="right" vertical="top"/>
    </xf>
    <xf numFmtId="165" fontId="22" fillId="0" borderId="0" xfId="53" applyNumberFormat="1" applyFont="1" applyFill="1" applyAlignment="1" applyProtection="1">
      <alignment horizontal="right" wrapText="1"/>
    </xf>
    <xf numFmtId="0" fontId="22" fillId="0" borderId="0" xfId="53" applyNumberFormat="1" applyFont="1" applyFill="1" applyBorder="1" applyAlignment="1" applyProtection="1">
      <alignment horizontal="right" vertical="top"/>
    </xf>
    <xf numFmtId="173" fontId="22" fillId="0" borderId="0" xfId="49" applyNumberFormat="1" applyFont="1" applyFill="1" applyBorder="1" applyAlignment="1" applyProtection="1">
      <alignment horizontal="right" vertical="top" wrapText="1"/>
    </xf>
    <xf numFmtId="0" fontId="22" fillId="0" borderId="11" xfId="42" applyNumberFormat="1" applyFont="1" applyFill="1" applyBorder="1" applyAlignment="1" applyProtection="1">
      <alignment wrapText="1"/>
    </xf>
    <xf numFmtId="0" fontId="21" fillId="0" borderId="0" xfId="40" applyNumberFormat="1" applyFont="1" applyFill="1" applyBorder="1" applyAlignment="1" applyProtection="1">
      <alignment horizontal="right" vertical="top" wrapText="1"/>
    </xf>
    <xf numFmtId="0" fontId="22" fillId="0" borderId="0" xfId="40" applyNumberFormat="1" applyFont="1" applyFill="1" applyBorder="1" applyAlignment="1" applyProtection="1">
      <alignment horizontal="center"/>
    </xf>
    <xf numFmtId="0" fontId="22" fillId="0" borderId="0" xfId="0" applyNumberFormat="1" applyFont="1" applyFill="1" applyAlignment="1">
      <alignment horizontal="left" indent="1"/>
    </xf>
    <xf numFmtId="0" fontId="21" fillId="0" borderId="0" xfId="40" applyNumberFormat="1" applyFont="1" applyFill="1" applyBorder="1" applyAlignment="1">
      <alignment vertical="top" wrapText="1"/>
    </xf>
    <xf numFmtId="0" fontId="22" fillId="0" borderId="0" xfId="0" applyNumberFormat="1" applyFont="1" applyFill="1" applyAlignment="1">
      <alignment vertical="top"/>
    </xf>
    <xf numFmtId="0" fontId="22" fillId="0" borderId="0" xfId="40" applyNumberFormat="1" applyFont="1" applyFill="1" applyBorder="1" applyAlignment="1">
      <alignment vertical="top" wrapText="1"/>
    </xf>
    <xf numFmtId="181" fontId="21" fillId="0" borderId="0" xfId="40" applyNumberFormat="1" applyFont="1" applyFill="1" applyBorder="1" applyAlignment="1">
      <alignment horizontal="right" vertical="top" wrapText="1"/>
    </xf>
    <xf numFmtId="0" fontId="22" fillId="0" borderId="13" xfId="57" applyNumberFormat="1" applyFont="1" applyFill="1" applyBorder="1" applyAlignment="1">
      <alignment horizontal="right" wrapText="1"/>
    </xf>
    <xf numFmtId="164" fontId="22" fillId="0" borderId="0" xfId="40" applyNumberFormat="1" applyFont="1" applyFill="1"/>
    <xf numFmtId="0" fontId="22" fillId="0" borderId="0" xfId="40" applyNumberFormat="1" applyFont="1" applyFill="1" applyBorder="1"/>
    <xf numFmtId="0" fontId="22" fillId="0" borderId="18" xfId="41" applyFont="1" applyFill="1" applyBorder="1"/>
    <xf numFmtId="0" fontId="21" fillId="0" borderId="11" xfId="0" applyFont="1" applyFill="1" applyBorder="1"/>
    <xf numFmtId="0" fontId="22" fillId="0" borderId="18" xfId="41" applyNumberFormat="1" applyFont="1" applyFill="1" applyBorder="1"/>
    <xf numFmtId="0" fontId="22" fillId="0" borderId="11" xfId="54" applyNumberFormat="1" applyFont="1" applyFill="1" applyBorder="1"/>
    <xf numFmtId="0" fontId="22" fillId="0" borderId="0" xfId="40" applyFont="1" applyFill="1" applyAlignment="1">
      <alignment horizontal="left"/>
    </xf>
    <xf numFmtId="0" fontId="22" fillId="0" borderId="0" xfId="40" applyFont="1" applyFill="1" applyAlignment="1">
      <alignment horizontal="right"/>
    </xf>
    <xf numFmtId="0" fontId="22" fillId="0" borderId="0" xfId="40" applyNumberFormat="1" applyFont="1" applyFill="1" applyAlignment="1" applyProtection="1">
      <alignment horizontal="center"/>
    </xf>
    <xf numFmtId="0" fontId="21" fillId="0" borderId="0" xfId="40" applyFont="1" applyFill="1" applyAlignment="1">
      <alignment horizontal="right"/>
    </xf>
    <xf numFmtId="169" fontId="22" fillId="0" borderId="0" xfId="40" applyNumberFormat="1" applyFont="1" applyFill="1" applyAlignment="1">
      <alignment horizontal="right"/>
    </xf>
    <xf numFmtId="174" fontId="21" fillId="0" borderId="0" xfId="40" applyNumberFormat="1" applyFont="1" applyFill="1" applyAlignment="1">
      <alignment horizontal="right"/>
    </xf>
    <xf numFmtId="171" fontId="22" fillId="0" borderId="0" xfId="40" applyNumberFormat="1" applyFont="1" applyFill="1" applyAlignment="1">
      <alignment horizontal="right"/>
    </xf>
    <xf numFmtId="0" fontId="22" fillId="0" borderId="0" xfId="40" applyFont="1" applyFill="1" applyBorder="1" applyAlignment="1">
      <alignment horizontal="left"/>
    </xf>
    <xf numFmtId="174" fontId="21" fillId="0" borderId="0" xfId="40" applyNumberFormat="1" applyFont="1" applyFill="1" applyBorder="1" applyAlignment="1">
      <alignment horizontal="right"/>
    </xf>
    <xf numFmtId="0" fontId="22" fillId="0" borderId="11" xfId="40" applyFont="1" applyFill="1" applyBorder="1" applyAlignment="1">
      <alignment horizontal="left"/>
    </xf>
    <xf numFmtId="0" fontId="21" fillId="0" borderId="11" xfId="40" applyFont="1" applyFill="1" applyBorder="1" applyAlignment="1">
      <alignment horizontal="right"/>
    </xf>
    <xf numFmtId="0" fontId="21" fillId="0" borderId="11" xfId="40" applyFont="1" applyFill="1" applyBorder="1" applyAlignment="1" applyProtection="1">
      <alignment horizontal="left"/>
    </xf>
    <xf numFmtId="0" fontId="22" fillId="0" borderId="13" xfId="40" applyFont="1" applyFill="1" applyBorder="1" applyAlignment="1">
      <alignment horizontal="left"/>
    </xf>
    <xf numFmtId="0" fontId="22" fillId="0" borderId="13" xfId="40" applyFont="1" applyFill="1" applyBorder="1" applyAlignment="1">
      <alignment horizontal="right"/>
    </xf>
    <xf numFmtId="0" fontId="28" fillId="0" borderId="28" xfId="43" applyFont="1" applyFill="1" applyBorder="1" applyAlignment="1" applyProtection="1">
      <alignment horizontal="center" vertical="center" wrapText="1"/>
    </xf>
    <xf numFmtId="165" fontId="22" fillId="0" borderId="0" xfId="40" applyNumberFormat="1" applyFont="1" applyFill="1" applyAlignment="1" applyProtection="1">
      <alignment horizontal="right" wrapText="1"/>
    </xf>
    <xf numFmtId="165" fontId="22" fillId="0" borderId="13" xfId="40" applyNumberFormat="1" applyFont="1" applyFill="1" applyBorder="1" applyAlignment="1" applyProtection="1">
      <alignment horizontal="right" wrapText="1"/>
    </xf>
    <xf numFmtId="0" fontId="22" fillId="0" borderId="0" xfId="54" applyFont="1" applyFill="1" applyBorder="1" applyAlignment="1" applyProtection="1"/>
    <xf numFmtId="0" fontId="22" fillId="0" borderId="0" xfId="54" applyNumberFormat="1" applyFont="1" applyFill="1" applyBorder="1" applyAlignment="1" applyProtection="1">
      <alignment wrapText="1"/>
    </xf>
    <xf numFmtId="0" fontId="22" fillId="0" borderId="13" xfId="0" applyNumberFormat="1" applyFont="1" applyFill="1" applyBorder="1" applyAlignment="1">
      <alignment wrapText="1"/>
    </xf>
    <xf numFmtId="0" fontId="21" fillId="0" borderId="0" xfId="54" quotePrefix="1" applyFont="1" applyFill="1" applyBorder="1" applyAlignment="1">
      <alignment horizontal="right" vertical="top" wrapText="1"/>
    </xf>
    <xf numFmtId="0" fontId="22" fillId="0" borderId="0" xfId="41" applyFont="1" applyFill="1" applyAlignment="1">
      <alignment horizontal="center" vertical="top" wrapText="1"/>
    </xf>
    <xf numFmtId="0" fontId="22" fillId="0" borderId="0" xfId="48" applyFont="1" applyFill="1" applyBorder="1"/>
    <xf numFmtId="0" fontId="22" fillId="0" borderId="0" xfId="50" applyNumberFormat="1" applyFont="1" applyFill="1" applyBorder="1" applyAlignment="1">
      <alignment horizontal="right" wrapText="1"/>
    </xf>
    <xf numFmtId="0" fontId="22" fillId="0" borderId="0" xfId="84" applyFont="1" applyFill="1" applyBorder="1"/>
    <xf numFmtId="164" fontId="22" fillId="0" borderId="0" xfId="41" applyNumberFormat="1" applyFont="1" applyFill="1"/>
    <xf numFmtId="1" fontId="22" fillId="0" borderId="13" xfId="29" applyNumberFormat="1" applyFont="1" applyFill="1" applyBorder="1" applyAlignment="1" applyProtection="1">
      <alignment horizontal="right" wrapText="1"/>
    </xf>
    <xf numFmtId="1" fontId="22" fillId="0" borderId="0" xfId="40" applyNumberFormat="1" applyFont="1" applyFill="1" applyBorder="1" applyAlignment="1" applyProtection="1">
      <alignment horizontal="right"/>
    </xf>
    <xf numFmtId="1" fontId="21" fillId="0" borderId="0" xfId="0" applyNumberFormat="1" applyFont="1" applyFill="1" applyBorder="1" applyAlignment="1">
      <alignment horizontal="right"/>
    </xf>
    <xf numFmtId="1" fontId="22" fillId="0" borderId="11" xfId="54" applyNumberFormat="1" applyFont="1" applyFill="1" applyBorder="1" applyAlignment="1"/>
    <xf numFmtId="0" fontId="22" fillId="0" borderId="0" xfId="79" applyFont="1" applyFill="1" applyBorder="1" applyAlignment="1" applyProtection="1">
      <alignment horizontal="right"/>
    </xf>
    <xf numFmtId="0" fontId="0" fillId="0" borderId="29" xfId="0" applyBorder="1" applyAlignment="1">
      <alignment wrapText="1"/>
    </xf>
    <xf numFmtId="0" fontId="0" fillId="0" borderId="12" xfId="0" applyBorder="1" applyAlignment="1">
      <alignment wrapText="1"/>
    </xf>
    <xf numFmtId="0" fontId="0" fillId="0" borderId="12" xfId="28" applyNumberFormat="1" applyFont="1" applyBorder="1"/>
    <xf numFmtId="0" fontId="21" fillId="0" borderId="0" xfId="56" applyFont="1" applyFill="1" applyBorder="1" applyAlignment="1">
      <alignment horizontal="right" vertical="top" wrapText="1"/>
    </xf>
    <xf numFmtId="0" fontId="22" fillId="0" borderId="0" xfId="56" applyFont="1" applyFill="1" applyBorder="1" applyAlignment="1" applyProtection="1">
      <alignment horizontal="left" vertical="top" wrapText="1"/>
    </xf>
    <xf numFmtId="0" fontId="22" fillId="0" borderId="0" xfId="56" applyNumberFormat="1" applyFont="1" applyFill="1" applyAlignment="1">
      <alignment horizontal="right"/>
    </xf>
    <xf numFmtId="0" fontId="22" fillId="0" borderId="0" xfId="56" applyNumberFormat="1" applyFont="1" applyFill="1" applyBorder="1" applyAlignment="1" applyProtection="1">
      <alignment horizontal="right" wrapText="1"/>
    </xf>
    <xf numFmtId="0" fontId="22" fillId="0" borderId="10" xfId="56" applyNumberFormat="1" applyFont="1" applyFill="1" applyBorder="1" applyAlignment="1">
      <alignment horizontal="right"/>
    </xf>
    <xf numFmtId="0" fontId="22" fillId="0" borderId="13" xfId="56" applyNumberFormat="1" applyFont="1" applyFill="1" applyBorder="1" applyAlignment="1">
      <alignment horizontal="right"/>
    </xf>
    <xf numFmtId="0" fontId="22" fillId="0" borderId="10" xfId="52" applyFont="1" applyFill="1" applyBorder="1" applyAlignment="1">
      <alignment horizontal="left" vertical="top" wrapText="1"/>
    </xf>
    <xf numFmtId="165" fontId="22" fillId="0" borderId="0" xfId="28" applyFont="1" applyFill="1" applyAlignment="1">
      <alignment horizontal="right"/>
    </xf>
    <xf numFmtId="165" fontId="22" fillId="0" borderId="18" xfId="28" applyFont="1" applyFill="1" applyBorder="1" applyAlignment="1">
      <alignment horizontal="right" wrapText="1"/>
    </xf>
    <xf numFmtId="0" fontId="21" fillId="0" borderId="0" xfId="28" applyNumberFormat="1" applyFont="1" applyFill="1" applyBorder="1" applyAlignment="1">
      <alignment horizontal="right" wrapText="1"/>
    </xf>
    <xf numFmtId="0" fontId="22" fillId="0" borderId="0" xfId="29" applyNumberFormat="1" applyFont="1" applyFill="1" applyBorder="1" applyAlignment="1" applyProtection="1">
      <alignment horizontal="right" wrapText="1"/>
    </xf>
    <xf numFmtId="0" fontId="21" fillId="0" borderId="13" xfId="52" applyFont="1" applyFill="1" applyBorder="1" applyAlignment="1" applyProtection="1">
      <alignment horizontal="left" vertical="top" wrapText="1"/>
    </xf>
    <xf numFmtId="0" fontId="22" fillId="0" borderId="0" xfId="55" applyNumberFormat="1" applyFont="1" applyFill="1" applyBorder="1" applyAlignment="1" applyProtection="1">
      <alignment horizontal="right"/>
    </xf>
    <xf numFmtId="164" fontId="22" fillId="0" borderId="0" xfId="54" applyNumberFormat="1" applyFont="1" applyFill="1"/>
    <xf numFmtId="0" fontId="22" fillId="0" borderId="18" xfId="28" applyNumberFormat="1" applyFont="1" applyFill="1" applyBorder="1" applyAlignment="1">
      <alignment horizontal="right" wrapText="1"/>
    </xf>
    <xf numFmtId="164" fontId="22" fillId="0" borderId="0" xfId="45" applyNumberFormat="1" applyFont="1" applyFill="1"/>
    <xf numFmtId="165" fontId="22" fillId="0" borderId="11" xfId="28" applyFont="1" applyFill="1" applyBorder="1" applyAlignment="1" applyProtection="1">
      <alignment horizontal="right"/>
    </xf>
    <xf numFmtId="165" fontId="22" fillId="0" borderId="0" xfId="28" applyFont="1" applyFill="1" applyAlignment="1"/>
    <xf numFmtId="0" fontId="22" fillId="0" borderId="11" xfId="52" applyFont="1" applyFill="1" applyBorder="1" applyAlignment="1">
      <alignment horizontal="left" vertical="top" wrapText="1"/>
    </xf>
    <xf numFmtId="173" fontId="22" fillId="0" borderId="0" xfId="54" applyNumberFormat="1" applyFont="1" applyFill="1" applyBorder="1" applyAlignment="1">
      <alignment vertical="top" wrapText="1"/>
    </xf>
    <xf numFmtId="0" fontId="21" fillId="0" borderId="0" xfId="54" applyFont="1" applyFill="1" applyBorder="1" applyAlignment="1" applyProtection="1">
      <alignment vertical="top" wrapText="1"/>
    </xf>
    <xf numFmtId="0" fontId="21" fillId="0" borderId="0" xfId="79" applyFont="1" applyFill="1" applyBorder="1" applyAlignment="1">
      <alignment vertical="top" wrapText="1"/>
    </xf>
    <xf numFmtId="0" fontId="21" fillId="0" borderId="13" xfId="79" applyFont="1" applyFill="1" applyBorder="1" applyAlignment="1" applyProtection="1">
      <alignment horizontal="left" vertical="top" wrapText="1"/>
    </xf>
    <xf numFmtId="170" fontId="22" fillId="0" borderId="0" xfId="79" applyNumberFormat="1" applyFont="1" applyFill="1" applyBorder="1" applyAlignment="1">
      <alignment horizontal="right" vertical="top" wrapText="1"/>
    </xf>
    <xf numFmtId="184" fontId="21" fillId="0" borderId="0" xfId="40" applyNumberFormat="1" applyFont="1" applyFill="1" applyBorder="1" applyAlignment="1">
      <alignment horizontal="right" vertical="top" wrapText="1"/>
    </xf>
    <xf numFmtId="0" fontId="22" fillId="0" borderId="0" xfId="29" applyNumberFormat="1" applyFont="1" applyFill="1" applyAlignment="1" applyProtection="1">
      <alignment wrapText="1"/>
    </xf>
    <xf numFmtId="0" fontId="22" fillId="0" borderId="13" xfId="29" applyNumberFormat="1" applyFont="1" applyFill="1" applyBorder="1" applyAlignment="1" applyProtection="1">
      <alignment wrapText="1"/>
    </xf>
    <xf numFmtId="0" fontId="22" fillId="0" borderId="0" xfId="40" applyNumberFormat="1" applyFont="1" applyFill="1" applyBorder="1" applyAlignment="1" applyProtection="1"/>
    <xf numFmtId="0" fontId="22" fillId="0" borderId="13" xfId="40" applyNumberFormat="1" applyFont="1" applyFill="1" applyBorder="1" applyAlignment="1" applyProtection="1"/>
    <xf numFmtId="0" fontId="22" fillId="0" borderId="0" xfId="29" applyNumberFormat="1" applyFont="1" applyFill="1" applyAlignment="1">
      <alignment horizontal="right" wrapText="1"/>
    </xf>
    <xf numFmtId="0" fontId="22" fillId="0" borderId="18" xfId="0" applyFont="1" applyFill="1" applyBorder="1" applyAlignment="1" applyProtection="1">
      <alignment horizontal="right" wrapText="1"/>
    </xf>
    <xf numFmtId="0" fontId="22" fillId="0" borderId="18" xfId="28" applyNumberFormat="1" applyFont="1" applyFill="1" applyBorder="1" applyAlignment="1" applyProtection="1">
      <alignment horizontal="right" wrapText="1"/>
    </xf>
    <xf numFmtId="0" fontId="22" fillId="0" borderId="18" xfId="0" applyNumberFormat="1" applyFont="1" applyFill="1" applyBorder="1" applyAlignment="1" applyProtection="1">
      <alignment horizontal="right" wrapText="1"/>
    </xf>
    <xf numFmtId="165" fontId="22" fillId="0" borderId="18" xfId="28" applyFont="1" applyFill="1" applyBorder="1" applyAlignment="1" applyProtection="1">
      <alignment horizontal="right" wrapText="1"/>
    </xf>
    <xf numFmtId="165" fontId="22" fillId="0" borderId="18" xfId="0" applyNumberFormat="1" applyFont="1" applyFill="1" applyBorder="1" applyAlignment="1" applyProtection="1">
      <alignment horizontal="right" wrapText="1"/>
    </xf>
    <xf numFmtId="0" fontId="22" fillId="0" borderId="18" xfId="0" applyNumberFormat="1" applyFont="1" applyFill="1" applyBorder="1" applyAlignment="1">
      <alignment horizontal="right" wrapText="1"/>
    </xf>
    <xf numFmtId="165" fontId="22" fillId="0" borderId="18" xfId="0" applyNumberFormat="1" applyFont="1" applyFill="1" applyBorder="1" applyAlignment="1">
      <alignment horizontal="right" wrapText="1"/>
    </xf>
    <xf numFmtId="0" fontId="22" fillId="0" borderId="0" xfId="0" applyFont="1" applyFill="1" applyAlignment="1">
      <alignment horizontal="right" wrapText="1"/>
    </xf>
    <xf numFmtId="1" fontId="22" fillId="0" borderId="18" xfId="28" applyNumberFormat="1" applyFont="1" applyFill="1" applyBorder="1" applyAlignment="1">
      <alignment horizontal="right" wrapText="1"/>
    </xf>
    <xf numFmtId="165" fontId="22" fillId="0" borderId="13" xfId="29" applyFont="1" applyFill="1" applyBorder="1" applyAlignment="1" applyProtection="1">
      <alignment horizontal="right" wrapText="1"/>
    </xf>
    <xf numFmtId="178" fontId="22" fillId="0" borderId="0" xfId="29" applyNumberFormat="1" applyFont="1" applyFill="1" applyBorder="1" applyAlignment="1" applyProtection="1">
      <alignment horizontal="right" wrapText="1"/>
    </xf>
    <xf numFmtId="0" fontId="22" fillId="0" borderId="11" xfId="40" applyFont="1" applyFill="1" applyBorder="1" applyAlignment="1">
      <alignment vertical="top" wrapText="1"/>
    </xf>
    <xf numFmtId="0" fontId="22" fillId="0" borderId="11" xfId="54" applyFont="1" applyFill="1" applyBorder="1" applyAlignment="1">
      <alignment horizontal="right" vertical="top" wrapText="1"/>
    </xf>
    <xf numFmtId="0" fontId="22" fillId="0" borderId="11" xfId="55" applyNumberFormat="1" applyFont="1" applyFill="1" applyBorder="1" applyAlignment="1">
      <alignment horizontal="right"/>
    </xf>
    <xf numFmtId="0" fontId="22" fillId="0" borderId="0" xfId="0" applyFont="1" applyFill="1" applyBorder="1" applyAlignment="1"/>
    <xf numFmtId="0" fontId="21" fillId="0" borderId="0" xfId="0" applyFont="1" applyFill="1" applyBorder="1" applyAlignment="1"/>
    <xf numFmtId="164" fontId="22" fillId="0" borderId="0" xfId="55" applyNumberFormat="1" applyFont="1" applyFill="1" applyBorder="1" applyAlignment="1">
      <alignment horizontal="right" wrapText="1"/>
    </xf>
    <xf numFmtId="0" fontId="21" fillId="0" borderId="0" xfId="0" applyFont="1" applyFill="1" applyBorder="1" applyAlignment="1">
      <alignment horizontal="left" vertical="top" wrapText="1"/>
    </xf>
    <xf numFmtId="1" fontId="22" fillId="0" borderId="0" xfId="55" applyNumberFormat="1" applyFont="1" applyFill="1" applyBorder="1" applyAlignment="1">
      <alignment horizontal="right" wrapText="1"/>
    </xf>
    <xf numFmtId="1" fontId="22" fillId="0" borderId="13" xfId="55" applyNumberFormat="1" applyFont="1" applyFill="1" applyBorder="1" applyAlignment="1">
      <alignment horizontal="right" wrapText="1"/>
    </xf>
    <xf numFmtId="0" fontId="21" fillId="0" borderId="0" xfId="0" applyFont="1" applyFill="1" applyBorder="1" applyAlignment="1">
      <alignment horizontal="center" vertical="top" wrapText="1"/>
    </xf>
    <xf numFmtId="167" fontId="22" fillId="0" borderId="11" xfId="87" applyFont="1" applyFill="1" applyBorder="1" applyAlignment="1">
      <alignment horizontal="left" vertical="top" wrapText="1"/>
    </xf>
    <xf numFmtId="167" fontId="22" fillId="0" borderId="11" xfId="87" applyFont="1" applyFill="1" applyBorder="1" applyAlignment="1">
      <alignment horizontal="right" vertical="top" wrapText="1"/>
    </xf>
    <xf numFmtId="167" fontId="21" fillId="0" borderId="11" xfId="87" applyNumberFormat="1" applyFont="1" applyFill="1" applyBorder="1" applyAlignment="1" applyProtection="1">
      <alignment horizontal="left" vertical="top" wrapText="1"/>
    </xf>
    <xf numFmtId="0" fontId="22" fillId="0" borderId="11" xfId="87" applyNumberFormat="1" applyFont="1" applyFill="1" applyBorder="1" applyAlignment="1" applyProtection="1">
      <alignment horizontal="right" wrapText="1"/>
    </xf>
    <xf numFmtId="167" fontId="21" fillId="0" borderId="0" xfId="87" applyNumberFormat="1" applyFont="1" applyFill="1" applyBorder="1" applyAlignment="1" applyProtection="1">
      <alignment horizontal="left" vertical="top" wrapText="1"/>
    </xf>
    <xf numFmtId="167" fontId="22" fillId="0" borderId="0" xfId="87" applyFont="1" applyFill="1" applyBorder="1"/>
    <xf numFmtId="179" fontId="22" fillId="0" borderId="0" xfId="86" applyFont="1" applyFill="1" applyAlignment="1">
      <alignment horizontal="left" vertical="top" wrapText="1"/>
    </xf>
    <xf numFmtId="179" fontId="22" fillId="0" borderId="0" xfId="86" applyFont="1" applyFill="1" applyAlignment="1">
      <alignment horizontal="right" vertical="top" wrapText="1"/>
    </xf>
    <xf numFmtId="167" fontId="21" fillId="0" borderId="0" xfId="86" applyNumberFormat="1" applyFont="1" applyFill="1" applyAlignment="1" applyProtection="1">
      <alignment horizontal="left" vertical="top" wrapText="1"/>
    </xf>
    <xf numFmtId="179" fontId="22" fillId="0" borderId="11" xfId="86" applyFont="1" applyFill="1" applyBorder="1" applyAlignment="1">
      <alignment horizontal="left" vertical="top" wrapText="1"/>
    </xf>
    <xf numFmtId="179" fontId="22" fillId="0" borderId="0" xfId="86" applyFont="1" applyFill="1" applyBorder="1" applyAlignment="1">
      <alignment horizontal="left" vertical="top" wrapText="1"/>
    </xf>
    <xf numFmtId="180" fontId="21" fillId="0" borderId="0" xfId="86" applyNumberFormat="1" applyFont="1" applyFill="1" applyBorder="1" applyAlignment="1">
      <alignment horizontal="right" vertical="top" wrapText="1"/>
    </xf>
    <xf numFmtId="49" fontId="22" fillId="0" borderId="0" xfId="86" applyNumberFormat="1" applyFont="1" applyFill="1" applyBorder="1" applyAlignment="1">
      <alignment horizontal="right" vertical="top" wrapText="1"/>
    </xf>
    <xf numFmtId="169" fontId="22" fillId="0" borderId="0" xfId="86" applyNumberFormat="1" applyFont="1" applyFill="1" applyAlignment="1">
      <alignment horizontal="right" vertical="top" wrapText="1"/>
    </xf>
    <xf numFmtId="167" fontId="22" fillId="0" borderId="0" xfId="86" applyNumberFormat="1" applyFont="1" applyFill="1" applyAlignment="1" applyProtection="1">
      <alignment horizontal="left" vertical="top" wrapText="1"/>
    </xf>
    <xf numFmtId="167" fontId="21" fillId="0" borderId="11" xfId="86" applyNumberFormat="1" applyFont="1" applyFill="1" applyBorder="1" applyAlignment="1" applyProtection="1">
      <alignment horizontal="left" vertical="top" wrapText="1"/>
    </xf>
    <xf numFmtId="179" fontId="22" fillId="0" borderId="13" xfId="86" applyFont="1" applyFill="1" applyBorder="1" applyAlignment="1">
      <alignment horizontal="left" vertical="top" wrapText="1"/>
    </xf>
    <xf numFmtId="179" fontId="22" fillId="0" borderId="13" xfId="86" applyFont="1" applyFill="1" applyBorder="1" applyAlignment="1">
      <alignment horizontal="right" vertical="top" wrapText="1"/>
    </xf>
    <xf numFmtId="167" fontId="21" fillId="0" borderId="13" xfId="86" applyNumberFormat="1" applyFont="1" applyFill="1" applyBorder="1" applyAlignment="1" applyProtection="1">
      <alignment horizontal="left" vertical="top" wrapText="1"/>
    </xf>
    <xf numFmtId="169" fontId="22" fillId="0" borderId="0" xfId="86" applyNumberFormat="1" applyFont="1" applyFill="1" applyBorder="1" applyAlignment="1">
      <alignment horizontal="right" vertical="top" wrapText="1"/>
    </xf>
    <xf numFmtId="167" fontId="22" fillId="0" borderId="0" xfId="86" applyNumberFormat="1" applyFont="1" applyFill="1" applyBorder="1" applyAlignment="1" applyProtection="1">
      <alignment horizontal="left" vertical="top" wrapText="1"/>
    </xf>
    <xf numFmtId="165" fontId="21" fillId="0" borderId="0" xfId="28" applyFont="1" applyFill="1" applyAlignment="1" applyProtection="1">
      <alignment horizontal="right" wrapText="1"/>
    </xf>
    <xf numFmtId="0" fontId="22" fillId="0" borderId="0" xfId="53" applyFont="1" applyFill="1" applyBorder="1" applyAlignment="1" applyProtection="1">
      <alignment horizontal="left" vertical="top"/>
    </xf>
    <xf numFmtId="0" fontId="22" fillId="0" borderId="11" xfId="79" applyFont="1" applyFill="1" applyBorder="1" applyAlignment="1" applyProtection="1">
      <alignment horizontal="left" vertical="top" wrapText="1"/>
    </xf>
    <xf numFmtId="0" fontId="22" fillId="0" borderId="10" xfId="79" applyNumberFormat="1" applyFont="1" applyFill="1" applyBorder="1" applyAlignment="1" applyProtection="1">
      <alignment horizontal="right" vertical="top"/>
    </xf>
    <xf numFmtId="0" fontId="21" fillId="0" borderId="10" xfId="79" applyNumberFormat="1" applyFont="1" applyFill="1" applyBorder="1" applyAlignment="1" applyProtection="1">
      <alignment horizontal="left" vertical="top" wrapText="1"/>
    </xf>
    <xf numFmtId="0" fontId="22" fillId="0" borderId="10" xfId="79" applyNumberFormat="1" applyFont="1" applyFill="1" applyBorder="1" applyAlignment="1" applyProtection="1">
      <alignment horizontal="right" wrapText="1"/>
    </xf>
    <xf numFmtId="170" fontId="22" fillId="0" borderId="11" xfId="79" applyNumberFormat="1" applyFont="1" applyFill="1" applyBorder="1" applyAlignment="1" applyProtection="1">
      <alignment horizontal="right" vertical="top"/>
    </xf>
    <xf numFmtId="171" fontId="22" fillId="0" borderId="0" xfId="59" applyNumberFormat="1" applyFont="1" applyFill="1" applyBorder="1" applyAlignment="1">
      <alignment horizontal="right" vertical="top" wrapText="1"/>
    </xf>
    <xf numFmtId="173" fontId="22" fillId="0" borderId="0" xfId="79" applyNumberFormat="1" applyFont="1" applyFill="1" applyBorder="1" applyAlignment="1">
      <alignment horizontal="right" vertical="top" wrapText="1"/>
    </xf>
    <xf numFmtId="0" fontId="22" fillId="0" borderId="0" xfId="68" applyFont="1" applyFill="1" applyAlignment="1" applyProtection="1">
      <alignment horizontal="left"/>
    </xf>
    <xf numFmtId="0" fontId="22" fillId="0" borderId="0" xfId="40" applyNumberFormat="1" applyFont="1" applyFill="1" applyAlignment="1">
      <alignment horizontal="left"/>
    </xf>
    <xf numFmtId="0" fontId="22" fillId="0" borderId="0" xfId="29" applyNumberFormat="1" applyFont="1" applyFill="1" applyBorder="1" applyAlignment="1">
      <alignment horizontal="left" wrapText="1"/>
    </xf>
    <xf numFmtId="0" fontId="22" fillId="0" borderId="0" xfId="40" applyNumberFormat="1" applyFont="1" applyFill="1" applyBorder="1" applyAlignment="1">
      <alignment horizontal="left"/>
    </xf>
    <xf numFmtId="0" fontId="22" fillId="0" borderId="0" xfId="29" applyNumberFormat="1" applyFont="1" applyFill="1" applyBorder="1" applyAlignment="1" applyProtection="1">
      <alignment horizontal="left" wrapText="1"/>
    </xf>
    <xf numFmtId="0" fontId="22" fillId="0" borderId="0" xfId="40" applyNumberFormat="1" applyFont="1" applyFill="1" applyBorder="1" applyAlignment="1" applyProtection="1">
      <alignment horizontal="left"/>
    </xf>
    <xf numFmtId="1" fontId="22" fillId="0" borderId="0" xfId="29" applyNumberFormat="1" applyFont="1" applyFill="1" applyBorder="1" applyAlignment="1" applyProtection="1">
      <alignment horizontal="left" wrapText="1"/>
    </xf>
    <xf numFmtId="1" fontId="22" fillId="0" borderId="0" xfId="40" applyNumberFormat="1" applyFont="1" applyFill="1" applyBorder="1" applyAlignment="1" applyProtection="1">
      <alignment horizontal="left"/>
    </xf>
    <xf numFmtId="165" fontId="22" fillId="0" borderId="0" xfId="40" applyNumberFormat="1" applyFont="1" applyFill="1" applyBorder="1" applyAlignment="1" applyProtection="1">
      <alignment horizontal="left"/>
    </xf>
    <xf numFmtId="0" fontId="22" fillId="0" borderId="0" xfId="40" applyFont="1" applyFill="1" applyBorder="1" applyAlignment="1" applyProtection="1">
      <alignment horizontal="left" vertical="top"/>
    </xf>
    <xf numFmtId="0" fontId="22" fillId="0" borderId="11" xfId="29" applyNumberFormat="1" applyFont="1" applyFill="1" applyBorder="1" applyAlignment="1">
      <alignment horizontal="right" wrapText="1"/>
    </xf>
    <xf numFmtId="165" fontId="22" fillId="0" borderId="11" xfId="29" applyFont="1" applyFill="1" applyBorder="1" applyAlignment="1">
      <alignment horizontal="right" wrapText="1"/>
    </xf>
    <xf numFmtId="164" fontId="22" fillId="0" borderId="11" xfId="29" applyNumberFormat="1" applyFont="1" applyFill="1" applyBorder="1" applyAlignment="1">
      <alignment horizontal="right" wrapText="1"/>
    </xf>
    <xf numFmtId="165" fontId="22" fillId="0" borderId="11" xfId="29" applyFont="1" applyFill="1" applyBorder="1" applyAlignment="1" applyProtection="1">
      <alignment horizontal="right" wrapText="1"/>
    </xf>
    <xf numFmtId="164" fontId="22" fillId="0" borderId="11" xfId="29" applyNumberFormat="1" applyFont="1" applyFill="1" applyBorder="1" applyAlignment="1" applyProtection="1">
      <alignment horizontal="right" wrapText="1"/>
    </xf>
    <xf numFmtId="0" fontId="22" fillId="0" borderId="0" xfId="52" applyNumberFormat="1" applyFont="1" applyFill="1" applyAlignment="1" applyProtection="1">
      <alignment horizontal="right"/>
    </xf>
    <xf numFmtId="1" fontId="22" fillId="0" borderId="0" xfId="28" applyNumberFormat="1" applyFont="1" applyFill="1" applyAlignment="1" applyProtection="1">
      <alignment horizontal="right" wrapText="1"/>
    </xf>
    <xf numFmtId="1" fontId="22" fillId="0" borderId="0" xfId="0" applyNumberFormat="1" applyFont="1" applyFill="1" applyBorder="1"/>
    <xf numFmtId="164" fontId="22" fillId="0" borderId="0" xfId="0" applyNumberFormat="1" applyFont="1" applyFill="1" applyBorder="1"/>
    <xf numFmtId="0" fontId="31" fillId="0" borderId="0" xfId="52" applyNumberFormat="1" applyFont="1" applyFill="1" applyBorder="1" applyAlignment="1" applyProtection="1">
      <alignment horizontal="right"/>
    </xf>
    <xf numFmtId="0" fontId="22" fillId="0" borderId="11" xfId="52" applyNumberFormat="1" applyFont="1" applyFill="1" applyBorder="1" applyAlignment="1" applyProtection="1">
      <alignment horizontal="right"/>
    </xf>
    <xf numFmtId="0" fontId="22" fillId="0" borderId="13" xfId="52" applyFont="1" applyFill="1" applyBorder="1" applyAlignment="1">
      <alignment horizontal="left" vertical="top" wrapText="1"/>
    </xf>
    <xf numFmtId="0" fontId="22" fillId="0" borderId="0" xfId="52" applyNumberFormat="1" applyFont="1" applyFill="1" applyBorder="1" applyAlignment="1">
      <alignment horizontal="left" wrapText="1"/>
    </xf>
    <xf numFmtId="0" fontId="22" fillId="0" borderId="0" xfId="52" applyNumberFormat="1" applyFont="1" applyFill="1" applyBorder="1" applyAlignment="1">
      <alignment horizontal="left"/>
    </xf>
    <xf numFmtId="0" fontId="22" fillId="0" borderId="0" xfId="52" applyNumberFormat="1" applyFont="1" applyFill="1" applyBorder="1" applyAlignment="1" applyProtection="1">
      <alignment horizontal="left" wrapText="1"/>
    </xf>
    <xf numFmtId="0" fontId="22" fillId="0" borderId="0" xfId="52" applyNumberFormat="1" applyFont="1" applyFill="1" applyBorder="1" applyAlignment="1" applyProtection="1">
      <alignment horizontal="left"/>
    </xf>
    <xf numFmtId="165" fontId="22" fillId="0" borderId="0" xfId="56" applyNumberFormat="1" applyFont="1" applyFill="1" applyBorder="1" applyAlignment="1">
      <alignment horizontal="right" wrapText="1"/>
    </xf>
    <xf numFmtId="165" fontId="22" fillId="0" borderId="10" xfId="56" applyNumberFormat="1" applyFont="1" applyFill="1" applyBorder="1" applyAlignment="1">
      <alignment horizontal="right" wrapText="1"/>
    </xf>
    <xf numFmtId="165" fontId="22" fillId="0" borderId="13" xfId="56" applyNumberFormat="1" applyFont="1" applyFill="1" applyBorder="1" applyAlignment="1">
      <alignment horizontal="right" wrapText="1"/>
    </xf>
    <xf numFmtId="189" fontId="21" fillId="0" borderId="0" xfId="56" applyNumberFormat="1" applyFont="1" applyFill="1" applyBorder="1" applyAlignment="1">
      <alignment horizontal="right" vertical="top" wrapText="1"/>
    </xf>
    <xf numFmtId="0" fontId="22" fillId="0" borderId="10" xfId="40" applyFont="1" applyFill="1" applyBorder="1" applyAlignment="1">
      <alignment horizontal="left"/>
    </xf>
    <xf numFmtId="0" fontId="22" fillId="0" borderId="10" xfId="40" applyFont="1" applyFill="1" applyBorder="1" applyAlignment="1">
      <alignment horizontal="right"/>
    </xf>
    <xf numFmtId="0" fontId="21" fillId="0" borderId="10" xfId="40" applyFont="1" applyFill="1" applyBorder="1" applyAlignment="1" applyProtection="1">
      <alignment horizontal="left"/>
    </xf>
    <xf numFmtId="165" fontId="22" fillId="0" borderId="10" xfId="40" applyNumberFormat="1" applyFont="1" applyFill="1" applyBorder="1" applyAlignment="1" applyProtection="1">
      <alignment horizontal="right"/>
    </xf>
    <xf numFmtId="0" fontId="21" fillId="0" borderId="30" xfId="43" applyFont="1" applyFill="1" applyBorder="1" applyAlignment="1" applyProtection="1">
      <alignment horizontal="center" vertical="center" wrapText="1"/>
    </xf>
    <xf numFmtId="0" fontId="21" fillId="0" borderId="30" xfId="43" applyFont="1" applyFill="1" applyBorder="1" applyAlignment="1">
      <alignment horizontal="center" vertical="center" wrapText="1"/>
    </xf>
    <xf numFmtId="0" fontId="21" fillId="0" borderId="31" xfId="43" applyFont="1" applyFill="1" applyBorder="1" applyAlignment="1" applyProtection="1">
      <alignment horizontal="center" vertical="center" wrapText="1"/>
    </xf>
    <xf numFmtId="0" fontId="22" fillId="0" borderId="0" xfId="46" applyFont="1" applyFill="1" applyBorder="1" applyAlignment="1">
      <alignment horizontal="left"/>
    </xf>
    <xf numFmtId="0" fontId="22" fillId="0" borderId="0" xfId="46" applyFont="1" applyFill="1" applyBorder="1" applyAlignment="1">
      <alignment horizontal="right"/>
    </xf>
    <xf numFmtId="0" fontId="22" fillId="0" borderId="0" xfId="46" applyFont="1" applyFill="1" applyBorder="1"/>
    <xf numFmtId="0" fontId="22" fillId="0" borderId="0" xfId="46" applyNumberFormat="1" applyFont="1" applyFill="1" applyBorder="1"/>
    <xf numFmtId="185" fontId="22" fillId="0" borderId="11" xfId="40" applyNumberFormat="1" applyFont="1" applyFill="1" applyBorder="1" applyAlignment="1">
      <alignment horizontal="right" vertical="top" wrapText="1"/>
    </xf>
    <xf numFmtId="0" fontId="22" fillId="0" borderId="0" xfId="79" applyFont="1" applyFill="1" applyBorder="1" applyAlignment="1">
      <alignment horizontal="right" vertical="top" wrapText="1"/>
    </xf>
    <xf numFmtId="0" fontId="22" fillId="0" borderId="0" xfId="79" applyFont="1" applyFill="1" applyBorder="1" applyAlignment="1" applyProtection="1">
      <alignment horizontal="left" vertical="top" wrapText="1"/>
    </xf>
    <xf numFmtId="0" fontId="22" fillId="0" borderId="0" xfId="54" applyFont="1" applyFill="1" applyBorder="1" applyAlignment="1" applyProtection="1">
      <alignment horizontal="left" vertical="top" wrapText="1"/>
    </xf>
    <xf numFmtId="0" fontId="22" fillId="0" borderId="0" xfId="54" applyFont="1" applyFill="1" applyBorder="1" applyAlignment="1">
      <alignment horizontal="right" vertical="top" wrapText="1"/>
    </xf>
    <xf numFmtId="49" fontId="21" fillId="0" borderId="0" xfId="79" applyNumberFormat="1" applyFont="1" applyFill="1" applyBorder="1" applyAlignment="1">
      <alignment horizontal="right" vertical="top" wrapText="1"/>
    </xf>
    <xf numFmtId="0" fontId="33" fillId="0" borderId="11" xfId="28" applyNumberFormat="1" applyFont="1" applyFill="1" applyBorder="1" applyAlignment="1" applyProtection="1">
      <alignment horizontal="right"/>
    </xf>
    <xf numFmtId="0" fontId="22" fillId="0" borderId="0" xfId="42" applyNumberFormat="1" applyFont="1" applyFill="1" applyBorder="1" applyAlignment="1">
      <alignment horizontal="left"/>
    </xf>
    <xf numFmtId="0" fontId="22" fillId="0" borderId="0" xfId="69" applyNumberFormat="1" applyFont="1" applyFill="1" applyBorder="1" applyAlignment="1" applyProtection="1">
      <alignment horizontal="left"/>
    </xf>
    <xf numFmtId="0" fontId="22" fillId="0" borderId="0" xfId="28" applyNumberFormat="1" applyFont="1" applyFill="1" applyBorder="1" applyAlignment="1" applyProtection="1">
      <alignment horizontal="left" wrapText="1"/>
    </xf>
    <xf numFmtId="0" fontId="22" fillId="0" borderId="0" xfId="28" applyNumberFormat="1" applyFont="1" applyFill="1" applyBorder="1" applyAlignment="1">
      <alignment horizontal="left" wrapText="1"/>
    </xf>
    <xf numFmtId="165" fontId="22" fillId="0" borderId="0" xfId="28" applyFont="1" applyFill="1" applyBorder="1" applyAlignment="1">
      <alignment horizontal="left" wrapText="1"/>
    </xf>
    <xf numFmtId="0" fontId="22" fillId="0" borderId="0" xfId="48" applyFont="1" applyFill="1" applyBorder="1" applyAlignment="1">
      <alignment horizontal="left" vertical="top" wrapText="1"/>
    </xf>
    <xf numFmtId="0" fontId="22" fillId="0" borderId="0" xfId="69" applyFont="1" applyFill="1" applyAlignment="1" applyProtection="1">
      <alignment horizontal="left"/>
    </xf>
    <xf numFmtId="49" fontId="22" fillId="0" borderId="0" xfId="87" applyNumberFormat="1" applyFont="1" applyFill="1" applyAlignment="1"/>
    <xf numFmtId="49" fontId="22" fillId="0" borderId="0" xfId="69" applyNumberFormat="1" applyFont="1" applyFill="1" applyAlignment="1" applyProtection="1"/>
    <xf numFmtId="49" fontId="22" fillId="0" borderId="0" xfId="87" applyNumberFormat="1" applyFont="1" applyFill="1" applyBorder="1" applyAlignment="1"/>
    <xf numFmtId="0" fontId="22" fillId="0" borderId="0" xfId="87" applyNumberFormat="1" applyFont="1" applyFill="1" applyBorder="1" applyAlignment="1">
      <alignment horizontal="right" wrapText="1"/>
    </xf>
    <xf numFmtId="0" fontId="22" fillId="0" borderId="0" xfId="87" applyNumberFormat="1" applyFont="1" applyFill="1" applyAlignment="1">
      <alignment horizontal="right" wrapText="1"/>
    </xf>
    <xf numFmtId="165" fontId="22" fillId="0" borderId="0" xfId="87" applyNumberFormat="1" applyFont="1" applyFill="1" applyAlignment="1">
      <alignment horizontal="center" wrapText="1"/>
    </xf>
    <xf numFmtId="169" fontId="22" fillId="0" borderId="0" xfId="87" applyNumberFormat="1" applyFont="1" applyFill="1" applyBorder="1" applyAlignment="1">
      <alignment horizontal="right" vertical="top" wrapText="1"/>
    </xf>
    <xf numFmtId="165" fontId="22" fillId="0" borderId="0" xfId="87" applyNumberFormat="1" applyFont="1" applyFill="1" applyBorder="1" applyAlignment="1">
      <alignment horizontal="center" wrapText="1"/>
    </xf>
    <xf numFmtId="186" fontId="21" fillId="0" borderId="0" xfId="86" applyNumberFormat="1" applyFont="1" applyFill="1" applyBorder="1" applyAlignment="1" applyProtection="1">
      <alignment horizontal="right" vertical="top" wrapText="1"/>
    </xf>
    <xf numFmtId="167" fontId="22" fillId="0" borderId="0" xfId="86" applyNumberFormat="1" applyFont="1" applyFill="1" applyBorder="1" applyAlignment="1">
      <alignment horizontal="left" vertical="top" wrapText="1"/>
    </xf>
    <xf numFmtId="0" fontId="22" fillId="0" borderId="13" xfId="87" applyNumberFormat="1" applyFont="1" applyFill="1" applyBorder="1" applyAlignment="1">
      <alignment horizontal="right" wrapText="1"/>
    </xf>
    <xf numFmtId="0" fontId="28" fillId="0" borderId="0" xfId="43" applyFont="1" applyFill="1" applyBorder="1" applyAlignment="1">
      <alignment horizontal="center" vertical="center" wrapText="1"/>
    </xf>
    <xf numFmtId="0" fontId="28" fillId="0" borderId="32" xfId="43" applyFont="1" applyFill="1" applyBorder="1" applyAlignment="1" applyProtection="1">
      <alignment horizontal="center" vertical="center" wrapText="1"/>
    </xf>
    <xf numFmtId="0" fontId="21" fillId="0" borderId="0" xfId="86" applyNumberFormat="1" applyFont="1" applyFill="1" applyAlignment="1">
      <alignment horizontal="right" vertical="top" wrapText="1"/>
    </xf>
    <xf numFmtId="0" fontId="21" fillId="0" borderId="11" xfId="86" applyNumberFormat="1" applyFont="1" applyFill="1" applyBorder="1" applyAlignment="1">
      <alignment horizontal="right" vertical="top" wrapText="1"/>
    </xf>
    <xf numFmtId="0" fontId="22" fillId="0" borderId="11" xfId="79" applyFont="1" applyFill="1" applyBorder="1" applyAlignment="1">
      <alignment vertical="top" wrapText="1"/>
    </xf>
    <xf numFmtId="174" fontId="21" fillId="0" borderId="0" xfId="54" applyNumberFormat="1" applyFont="1" applyFill="1" applyBorder="1" applyAlignment="1">
      <alignment vertical="top" wrapText="1"/>
    </xf>
    <xf numFmtId="168" fontId="21" fillId="0" borderId="11" xfId="54" applyNumberFormat="1" applyFont="1" applyFill="1" applyBorder="1" applyAlignment="1" applyProtection="1">
      <alignment horizontal="left" vertical="top" wrapText="1"/>
    </xf>
    <xf numFmtId="1" fontId="22" fillId="0" borderId="0" xfId="28" applyNumberFormat="1" applyFont="1" applyFill="1" applyAlignment="1">
      <alignment horizontal="right" wrapText="1"/>
    </xf>
    <xf numFmtId="1" fontId="22" fillId="0" borderId="13" xfId="28" applyNumberFormat="1" applyFont="1" applyFill="1" applyBorder="1" applyAlignment="1">
      <alignment horizontal="right" wrapText="1"/>
    </xf>
    <xf numFmtId="1" fontId="22" fillId="0" borderId="11" xfId="54" applyNumberFormat="1" applyFont="1" applyFill="1" applyBorder="1" applyAlignment="1">
      <alignment horizontal="right"/>
    </xf>
    <xf numFmtId="170" fontId="22" fillId="0" borderId="0" xfId="54" applyNumberFormat="1" applyFont="1" applyFill="1" applyBorder="1" applyAlignment="1">
      <alignment horizontal="right" vertical="top" wrapText="1"/>
    </xf>
    <xf numFmtId="0" fontId="22" fillId="0" borderId="11" xfId="40" applyNumberFormat="1" applyFont="1" applyFill="1" applyBorder="1" applyAlignment="1" applyProtection="1">
      <alignment horizontal="right"/>
    </xf>
    <xf numFmtId="0" fontId="22" fillId="0" borderId="10" xfId="50" applyNumberFormat="1" applyFont="1" applyFill="1" applyBorder="1" applyAlignment="1" applyProtection="1">
      <alignment horizontal="right"/>
    </xf>
    <xf numFmtId="0" fontId="21" fillId="0" borderId="11" xfId="50" applyFont="1" applyFill="1" applyBorder="1" applyAlignment="1">
      <alignment horizontal="right" vertical="top" wrapText="1"/>
    </xf>
    <xf numFmtId="0" fontId="21" fillId="0" borderId="13" xfId="0" applyFont="1" applyFill="1" applyBorder="1" applyAlignment="1">
      <alignment horizontal="right" wrapText="1"/>
    </xf>
    <xf numFmtId="0" fontId="22" fillId="0" borderId="0" xfId="0" applyFont="1" applyFill="1" applyBorder="1" applyAlignment="1">
      <alignment horizontal="right" wrapText="1"/>
    </xf>
    <xf numFmtId="0" fontId="21" fillId="0" borderId="0" xfId="0" applyFont="1" applyFill="1" applyBorder="1" applyAlignment="1">
      <alignment horizontal="right" wrapText="1"/>
    </xf>
    <xf numFmtId="1" fontId="21" fillId="0" borderId="0" xfId="28" applyNumberFormat="1" applyFont="1" applyFill="1" applyBorder="1" applyAlignment="1">
      <alignment horizontal="right" wrapText="1"/>
    </xf>
    <xf numFmtId="0" fontId="22" fillId="0" borderId="13" xfId="0" applyFont="1" applyFill="1" applyBorder="1" applyAlignment="1">
      <alignment horizontal="right" wrapText="1"/>
    </xf>
    <xf numFmtId="0" fontId="22" fillId="0" borderId="0" xfId="62" applyNumberFormat="1" applyFont="1" applyFill="1" applyBorder="1" applyAlignment="1" applyProtection="1">
      <alignment horizontal="right" wrapText="1"/>
    </xf>
    <xf numFmtId="0" fontId="22" fillId="0" borderId="0" xfId="50" applyNumberFormat="1" applyFont="1" applyFill="1" applyAlignment="1" applyProtection="1">
      <alignment horizontal="right" wrapText="1"/>
    </xf>
    <xf numFmtId="0" fontId="22" fillId="0" borderId="0" xfId="42" applyNumberFormat="1" applyFont="1" applyFill="1" applyAlignment="1">
      <alignment horizontal="right" wrapText="1"/>
    </xf>
    <xf numFmtId="0" fontId="21" fillId="0" borderId="0" xfId="42" applyFont="1" applyFill="1" applyBorder="1" applyAlignment="1" applyProtection="1">
      <alignment horizontal="right" wrapText="1"/>
    </xf>
    <xf numFmtId="0" fontId="21" fillId="0" borderId="15" xfId="43" applyFont="1" applyFill="1" applyBorder="1" applyAlignment="1">
      <alignment horizontal="right" vertical="center" wrapText="1"/>
    </xf>
    <xf numFmtId="0" fontId="22" fillId="0" borderId="0" xfId="42" applyFont="1" applyFill="1" applyAlignment="1">
      <alignment horizontal="right" wrapText="1"/>
    </xf>
    <xf numFmtId="0" fontId="22" fillId="0" borderId="0" xfId="50" applyNumberFormat="1" applyFont="1" applyFill="1" applyBorder="1" applyAlignment="1" applyProtection="1">
      <alignment horizontal="left"/>
    </xf>
    <xf numFmtId="0" fontId="22" fillId="0" borderId="0" xfId="50" applyNumberFormat="1" applyFont="1" applyFill="1" applyAlignment="1" applyProtection="1">
      <alignment horizontal="left"/>
    </xf>
    <xf numFmtId="165" fontId="22" fillId="0" borderId="0" xfId="28" applyFont="1" applyFill="1" applyBorder="1" applyAlignment="1" applyProtection="1">
      <alignment horizontal="left" wrapText="1"/>
    </xf>
    <xf numFmtId="0" fontId="22" fillId="0" borderId="0" xfId="50" applyNumberFormat="1" applyFont="1" applyFill="1" applyAlignment="1">
      <alignment horizontal="left"/>
    </xf>
    <xf numFmtId="0" fontId="22" fillId="0" borderId="0" xfId="40" applyFont="1" applyFill="1" applyBorder="1" applyAlignment="1">
      <alignment wrapText="1"/>
    </xf>
    <xf numFmtId="0" fontId="22" fillId="0" borderId="0" xfId="60" applyNumberFormat="1" applyFont="1" applyFill="1" applyBorder="1" applyAlignment="1" applyProtection="1">
      <alignment horizontal="left"/>
    </xf>
    <xf numFmtId="0" fontId="22" fillId="0" borderId="0" xfId="40" applyNumberFormat="1" applyFont="1" applyFill="1" applyAlignment="1">
      <alignment horizontal="left" wrapText="1"/>
    </xf>
    <xf numFmtId="0" fontId="22" fillId="0" borderId="0" xfId="40" applyNumberFormat="1" applyFont="1" applyFill="1" applyBorder="1" applyAlignment="1">
      <alignment horizontal="left" wrapText="1"/>
    </xf>
    <xf numFmtId="0" fontId="22" fillId="0" borderId="0" xfId="40" applyNumberFormat="1" applyFont="1" applyFill="1" applyBorder="1" applyAlignment="1" applyProtection="1">
      <alignment horizontal="left" wrapText="1"/>
    </xf>
    <xf numFmtId="0" fontId="22" fillId="0" borderId="0" xfId="79" applyNumberFormat="1" applyFont="1" applyFill="1" applyAlignment="1">
      <alignment horizontal="left"/>
    </xf>
    <xf numFmtId="0" fontId="22" fillId="0" borderId="0" xfId="79" applyNumberFormat="1" applyFont="1" applyFill="1" applyBorder="1" applyAlignment="1">
      <alignment horizontal="left"/>
    </xf>
    <xf numFmtId="0" fontId="22" fillId="0" borderId="11" xfId="79" applyNumberFormat="1" applyFont="1" applyFill="1" applyBorder="1" applyAlignment="1" applyProtection="1">
      <alignment horizontal="left"/>
    </xf>
    <xf numFmtId="0" fontId="22" fillId="0" borderId="0" xfId="60" applyNumberFormat="1" applyFont="1" applyFill="1" applyBorder="1" applyAlignment="1" applyProtection="1"/>
    <xf numFmtId="173" fontId="22" fillId="0" borderId="11" xfId="40" applyNumberFormat="1" applyFont="1" applyFill="1" applyBorder="1" applyAlignment="1">
      <alignment horizontal="right" vertical="top" wrapText="1"/>
    </xf>
    <xf numFmtId="0" fontId="22" fillId="0" borderId="11" xfId="40" applyNumberFormat="1" applyFont="1" applyFill="1" applyBorder="1" applyAlignment="1">
      <alignment horizontal="right" wrapText="1"/>
    </xf>
    <xf numFmtId="1" fontId="22" fillId="0" borderId="0" xfId="54" applyNumberFormat="1" applyFont="1" applyFill="1" applyBorder="1" applyAlignment="1" applyProtection="1">
      <alignment horizontal="right"/>
    </xf>
    <xf numFmtId="0" fontId="21" fillId="0" borderId="10" xfId="28" applyNumberFormat="1" applyFont="1" applyFill="1" applyBorder="1" applyAlignment="1">
      <alignment horizontal="right" vertical="top"/>
    </xf>
    <xf numFmtId="0" fontId="21" fillId="0" borderId="10" xfId="28" applyNumberFormat="1" applyFont="1" applyFill="1" applyBorder="1" applyAlignment="1">
      <alignment vertical="top"/>
    </xf>
    <xf numFmtId="0" fontId="22" fillId="0" borderId="10" xfId="28" applyNumberFormat="1" applyFont="1" applyFill="1" applyBorder="1" applyAlignment="1">
      <alignment horizontal="right"/>
    </xf>
    <xf numFmtId="165" fontId="22" fillId="0" borderId="10" xfId="28" applyFont="1" applyFill="1" applyBorder="1" applyAlignment="1">
      <alignment horizontal="center"/>
    </xf>
    <xf numFmtId="0" fontId="22" fillId="0" borderId="11" xfId="28" applyNumberFormat="1" applyFont="1" applyFill="1" applyBorder="1" applyAlignment="1" applyProtection="1">
      <alignment wrapText="1"/>
    </xf>
    <xf numFmtId="0" fontId="22" fillId="0" borderId="0" xfId="42" applyNumberFormat="1" applyFont="1" applyFill="1" applyBorder="1" applyAlignment="1" applyProtection="1">
      <alignment wrapText="1"/>
    </xf>
    <xf numFmtId="165" fontId="22" fillId="0" borderId="0" xfId="42" applyNumberFormat="1" applyFont="1" applyFill="1" applyBorder="1" applyAlignment="1" applyProtection="1">
      <alignment horizontal="right"/>
    </xf>
    <xf numFmtId="165" fontId="22" fillId="0" borderId="13" xfId="42" applyNumberFormat="1" applyFont="1" applyFill="1" applyBorder="1" applyAlignment="1" applyProtection="1">
      <alignment horizontal="right" wrapText="1"/>
    </xf>
    <xf numFmtId="0" fontId="22" fillId="0" borderId="0" xfId="55" applyNumberFormat="1" applyFont="1" applyFill="1" applyBorder="1" applyAlignment="1">
      <alignment horizontal="left"/>
    </xf>
    <xf numFmtId="0" fontId="22" fillId="0" borderId="0" xfId="0" applyNumberFormat="1" applyFont="1" applyFill="1" applyBorder="1" applyAlignment="1">
      <alignment wrapText="1"/>
    </xf>
    <xf numFmtId="0" fontId="22" fillId="0" borderId="0" xfId="0" applyNumberFormat="1" applyFont="1" applyFill="1" applyBorder="1" applyAlignment="1">
      <alignment horizontal="left" wrapText="1"/>
    </xf>
    <xf numFmtId="0" fontId="22" fillId="0" borderId="0" xfId="0" applyNumberFormat="1" applyFont="1" applyFill="1" applyBorder="1" applyAlignment="1"/>
    <xf numFmtId="165" fontId="22" fillId="0" borderId="0" xfId="0" applyNumberFormat="1" applyFont="1" applyFill="1" applyBorder="1" applyAlignment="1">
      <alignment wrapText="1"/>
    </xf>
    <xf numFmtId="0" fontId="22" fillId="0" borderId="0" xfId="0" applyNumberFormat="1" applyFont="1" applyFill="1" applyBorder="1" applyAlignment="1">
      <alignment horizontal="left"/>
    </xf>
    <xf numFmtId="165" fontId="22" fillId="0" borderId="13" xfId="0" applyNumberFormat="1" applyFont="1" applyFill="1" applyBorder="1" applyAlignment="1">
      <alignment horizontal="right" wrapText="1"/>
    </xf>
    <xf numFmtId="0" fontId="22" fillId="0" borderId="11" xfId="0" applyFont="1" applyFill="1" applyBorder="1"/>
    <xf numFmtId="169" fontId="22" fillId="0" borderId="0" xfId="0" applyNumberFormat="1" applyFont="1" applyFill="1" applyBorder="1"/>
    <xf numFmtId="0" fontId="22" fillId="0" borderId="0" xfId="0" applyFont="1" applyFill="1" applyBorder="1" applyAlignment="1">
      <alignment horizontal="left" vertical="top" wrapText="1"/>
    </xf>
    <xf numFmtId="0" fontId="22" fillId="0" borderId="0" xfId="0" applyNumberFormat="1" applyFont="1" applyFill="1" applyBorder="1" applyAlignment="1">
      <alignment horizontal="right" wrapText="1"/>
    </xf>
    <xf numFmtId="165" fontId="22" fillId="0" borderId="0" xfId="0" applyNumberFormat="1" applyFont="1" applyFill="1" applyBorder="1" applyAlignment="1">
      <alignment horizontal="right" wrapText="1"/>
    </xf>
    <xf numFmtId="0" fontId="22" fillId="0" borderId="11" xfId="0" applyNumberFormat="1" applyFont="1" applyFill="1" applyBorder="1" applyAlignment="1">
      <alignment horizontal="right" wrapText="1"/>
    </xf>
    <xf numFmtId="165" fontId="22" fillId="0" borderId="11" xfId="0" applyNumberFormat="1" applyFont="1" applyFill="1" applyBorder="1" applyAlignment="1">
      <alignment horizontal="right" wrapText="1"/>
    </xf>
    <xf numFmtId="0" fontId="22" fillId="0" borderId="11" xfId="0" applyNumberFormat="1" applyFont="1" applyFill="1" applyBorder="1" applyAlignment="1">
      <alignment horizontal="right"/>
    </xf>
    <xf numFmtId="0" fontId="22" fillId="0" borderId="10" xfId="0" applyNumberFormat="1" applyFont="1" applyFill="1" applyBorder="1" applyAlignment="1">
      <alignment horizontal="right" wrapText="1"/>
    </xf>
    <xf numFmtId="165" fontId="22" fillId="0" borderId="10" xfId="0" applyNumberFormat="1" applyFont="1" applyFill="1" applyBorder="1" applyAlignment="1">
      <alignment horizontal="right" wrapText="1"/>
    </xf>
    <xf numFmtId="0" fontId="22" fillId="0" borderId="10" xfId="0" applyNumberFormat="1" applyFont="1" applyFill="1" applyBorder="1" applyAlignment="1">
      <alignment horizontal="right"/>
    </xf>
    <xf numFmtId="164" fontId="22" fillId="0" borderId="11" xfId="0" applyNumberFormat="1" applyFont="1" applyFill="1" applyBorder="1" applyAlignment="1">
      <alignment horizontal="right" wrapText="1"/>
    </xf>
    <xf numFmtId="0" fontId="22" fillId="0" borderId="13" xfId="0" applyNumberFormat="1" applyFont="1" applyFill="1" applyBorder="1" applyAlignment="1">
      <alignment horizontal="right" wrapText="1"/>
    </xf>
    <xf numFmtId="164" fontId="22" fillId="0" borderId="13" xfId="0" applyNumberFormat="1" applyFont="1" applyFill="1" applyBorder="1" applyAlignment="1">
      <alignment horizontal="right" wrapText="1"/>
    </xf>
    <xf numFmtId="1" fontId="22" fillId="0" borderId="0" xfId="0" applyNumberFormat="1" applyFont="1" applyFill="1" applyBorder="1" applyAlignment="1">
      <alignment horizontal="right"/>
    </xf>
    <xf numFmtId="0" fontId="22" fillId="0" borderId="0" xfId="55" applyFont="1" applyFill="1" applyBorder="1" applyAlignment="1">
      <alignment horizontal="right" wrapText="1"/>
    </xf>
    <xf numFmtId="165" fontId="22" fillId="0" borderId="13" xfId="0" applyNumberFormat="1" applyFont="1" applyFill="1" applyBorder="1" applyAlignment="1">
      <alignment wrapText="1"/>
    </xf>
    <xf numFmtId="166" fontId="22" fillId="0" borderId="0" xfId="0" applyNumberFormat="1" applyFont="1" applyFill="1" applyBorder="1" applyAlignment="1">
      <alignment horizontal="right" wrapText="1"/>
    </xf>
    <xf numFmtId="0" fontId="22" fillId="0" borderId="0" xfId="55" applyFont="1" applyFill="1" applyAlignment="1">
      <alignment horizontal="right" wrapText="1"/>
    </xf>
    <xf numFmtId="0" fontId="21" fillId="0" borderId="16" xfId="43" applyFont="1" applyFill="1" applyBorder="1" applyAlignment="1" applyProtection="1">
      <alignment horizontal="right" vertical="center" wrapText="1"/>
    </xf>
    <xf numFmtId="164" fontId="22" fillId="0" borderId="0" xfId="54" applyNumberFormat="1" applyFont="1" applyFill="1" applyAlignment="1">
      <alignment horizontal="right" wrapText="1"/>
    </xf>
    <xf numFmtId="1" fontId="22" fillId="0" borderId="13" xfId="0" applyNumberFormat="1" applyFont="1" applyFill="1" applyBorder="1" applyAlignment="1">
      <alignment horizontal="right" wrapText="1"/>
    </xf>
    <xf numFmtId="0" fontId="22" fillId="0" borderId="11" xfId="0" applyFont="1" applyFill="1" applyBorder="1" applyAlignment="1">
      <alignment horizontal="right"/>
    </xf>
    <xf numFmtId="0" fontId="22" fillId="0" borderId="11" xfId="0" applyNumberFormat="1" applyFont="1" applyFill="1" applyBorder="1" applyAlignment="1"/>
    <xf numFmtId="0" fontId="22" fillId="0" borderId="0" xfId="48" applyFont="1" applyFill="1" applyAlignment="1"/>
    <xf numFmtId="0" fontId="22" fillId="0" borderId="0" xfId="50" applyNumberFormat="1" applyFont="1" applyFill="1" applyAlignment="1" applyProtection="1"/>
    <xf numFmtId="0" fontId="22" fillId="0" borderId="0" xfId="50" applyNumberFormat="1" applyFont="1" applyFill="1" applyAlignment="1"/>
    <xf numFmtId="0" fontId="22" fillId="0" borderId="0" xfId="50" applyNumberFormat="1" applyFont="1" applyFill="1" applyBorder="1" applyAlignment="1" applyProtection="1"/>
    <xf numFmtId="0" fontId="22" fillId="0" borderId="0" xfId="28" applyNumberFormat="1" applyFont="1" applyFill="1" applyBorder="1" applyAlignment="1" applyProtection="1"/>
    <xf numFmtId="0" fontId="22" fillId="0" borderId="0" xfId="50" applyNumberFormat="1" applyFont="1" applyFill="1" applyBorder="1" applyAlignment="1"/>
    <xf numFmtId="0" fontId="22" fillId="0" borderId="0" xfId="86" applyNumberFormat="1" applyFont="1" applyFill="1" applyBorder="1" applyAlignment="1"/>
    <xf numFmtId="173" fontId="22" fillId="0" borderId="0" xfId="86" applyNumberFormat="1" applyFont="1" applyFill="1" applyBorder="1" applyAlignment="1">
      <alignment horizontal="right" vertical="top" wrapText="1"/>
    </xf>
    <xf numFmtId="0" fontId="22" fillId="0" borderId="0" xfId="86" applyNumberFormat="1" applyFont="1" applyFill="1" applyBorder="1" applyAlignment="1" applyProtection="1"/>
    <xf numFmtId="0" fontId="22" fillId="0" borderId="10" xfId="40" applyFont="1" applyFill="1" applyBorder="1" applyAlignment="1">
      <alignment horizontal="right" vertical="top" wrapText="1"/>
    </xf>
    <xf numFmtId="0" fontId="21" fillId="0" borderId="10" xfId="40" applyFont="1" applyFill="1" applyBorder="1" applyAlignment="1" applyProtection="1">
      <alignment horizontal="left" vertical="top" wrapText="1"/>
    </xf>
    <xf numFmtId="0" fontId="21" fillId="0" borderId="0" xfId="0" applyFont="1" applyFill="1" applyBorder="1"/>
    <xf numFmtId="0" fontId="21" fillId="0" borderId="0" xfId="55" applyNumberFormat="1" applyFont="1" applyFill="1" applyBorder="1" applyAlignment="1">
      <alignment horizontal="left"/>
    </xf>
    <xf numFmtId="0" fontId="24" fillId="0" borderId="0" xfId="0" applyNumberFormat="1" applyFont="1" applyFill="1" applyAlignment="1">
      <alignment horizontal="left"/>
    </xf>
    <xf numFmtId="0" fontId="23" fillId="0" borderId="0" xfId="0" applyNumberFormat="1" applyFont="1" applyFill="1" applyBorder="1" applyAlignment="1">
      <alignment horizontal="left"/>
    </xf>
    <xf numFmtId="0" fontId="21" fillId="0" borderId="0" xfId="0" applyNumberFormat="1" applyFont="1" applyFill="1" applyBorder="1" applyAlignment="1">
      <alignment horizontal="left"/>
    </xf>
    <xf numFmtId="0" fontId="22" fillId="0" borderId="0" xfId="0" applyNumberFormat="1" applyFont="1" applyFill="1" applyAlignment="1">
      <alignment horizontal="left"/>
    </xf>
    <xf numFmtId="0" fontId="24" fillId="0" borderId="0" xfId="0" applyNumberFormat="1" applyFont="1" applyFill="1" applyBorder="1" applyAlignment="1">
      <alignment horizontal="left"/>
    </xf>
    <xf numFmtId="0" fontId="22" fillId="0" borderId="0" xfId="55" applyNumberFormat="1" applyFont="1" applyFill="1" applyBorder="1" applyAlignment="1">
      <alignment horizontal="left" wrapText="1"/>
    </xf>
    <xf numFmtId="0" fontId="22" fillId="0" borderId="0" xfId="55" applyNumberFormat="1" applyFont="1" applyFill="1" applyAlignment="1">
      <alignment horizontal="left"/>
    </xf>
    <xf numFmtId="173" fontId="22" fillId="0" borderId="0" xfId="57" applyNumberFormat="1" applyFont="1" applyFill="1" applyBorder="1" applyAlignment="1">
      <alignment horizontal="right" vertical="top" wrapText="1"/>
    </xf>
    <xf numFmtId="0" fontId="22" fillId="0" borderId="0" xfId="57" applyNumberFormat="1" applyFont="1" applyFill="1" applyBorder="1" applyAlignment="1">
      <alignment horizontal="right" wrapText="1"/>
    </xf>
    <xf numFmtId="0" fontId="21" fillId="0" borderId="11" xfId="57" applyFont="1" applyFill="1" applyBorder="1" applyAlignment="1">
      <alignment horizontal="right" vertical="top" wrapText="1"/>
    </xf>
    <xf numFmtId="0" fontId="22" fillId="0" borderId="0" xfId="47" applyNumberFormat="1" applyFont="1" applyFill="1" applyAlignment="1">
      <alignment horizontal="left" wrapText="1"/>
    </xf>
    <xf numFmtId="0" fontId="22" fillId="0" borderId="0" xfId="76" applyNumberFormat="1" applyFont="1" applyFill="1" applyAlignment="1" applyProtection="1">
      <alignment horizontal="left" wrapText="1"/>
    </xf>
    <xf numFmtId="0" fontId="22" fillId="0" borderId="0" xfId="83" applyNumberFormat="1" applyFont="1" applyFill="1" applyAlignment="1">
      <alignment horizontal="left" wrapText="1"/>
    </xf>
    <xf numFmtId="0" fontId="22" fillId="0" borderId="0" xfId="47" applyNumberFormat="1" applyFont="1" applyFill="1" applyBorder="1" applyAlignment="1">
      <alignment horizontal="left" wrapText="1"/>
    </xf>
    <xf numFmtId="0" fontId="22" fillId="0" borderId="0" xfId="86" applyNumberFormat="1" applyFont="1" applyFill="1" applyBorder="1" applyAlignment="1" applyProtection="1">
      <alignment horizontal="right" wrapText="1"/>
    </xf>
    <xf numFmtId="179" fontId="22" fillId="0" borderId="11" xfId="86" applyFont="1" applyFill="1" applyBorder="1" applyAlignment="1">
      <alignment vertical="top" wrapText="1"/>
    </xf>
    <xf numFmtId="180" fontId="21" fillId="0" borderId="11" xfId="50" applyNumberFormat="1" applyFont="1" applyFill="1" applyBorder="1" applyAlignment="1">
      <alignment vertical="top" wrapText="1"/>
    </xf>
    <xf numFmtId="0" fontId="21" fillId="0" borderId="0" xfId="86" applyNumberFormat="1" applyFont="1" applyFill="1" applyBorder="1" applyAlignment="1">
      <alignment vertical="top" wrapText="1"/>
    </xf>
    <xf numFmtId="165" fontId="21" fillId="0" borderId="0" xfId="0" applyNumberFormat="1" applyFont="1" applyFill="1" applyBorder="1" applyAlignment="1">
      <alignment wrapText="1"/>
    </xf>
    <xf numFmtId="0" fontId="22" fillId="0" borderId="11" xfId="0" applyNumberFormat="1" applyFont="1" applyFill="1" applyBorder="1"/>
    <xf numFmtId="0" fontId="29" fillId="0" borderId="0" xfId="0" applyFont="1" applyAlignment="1">
      <alignment horizontal="justify" vertical="center" wrapText="1"/>
    </xf>
    <xf numFmtId="0" fontId="30" fillId="0" borderId="18" xfId="0" applyFont="1" applyBorder="1" applyAlignment="1">
      <alignment horizontal="right" vertical="top"/>
    </xf>
    <xf numFmtId="0" fontId="30" fillId="0" borderId="18" xfId="0" applyFont="1" applyBorder="1" applyAlignment="1">
      <alignment horizontal="left" vertical="center" wrapText="1"/>
    </xf>
    <xf numFmtId="2" fontId="30" fillId="0" borderId="18" xfId="0" applyNumberFormat="1" applyFont="1" applyBorder="1"/>
    <xf numFmtId="0" fontId="29" fillId="0" borderId="0" xfId="0" applyFont="1" applyBorder="1" applyAlignment="1">
      <alignment horizontal="left" vertical="center" wrapText="1"/>
    </xf>
    <xf numFmtId="2" fontId="29" fillId="0" borderId="0" xfId="0" applyNumberFormat="1" applyFont="1" applyBorder="1"/>
    <xf numFmtId="2" fontId="29" fillId="0" borderId="30" xfId="0" applyNumberFormat="1" applyFont="1" applyBorder="1" applyAlignment="1">
      <alignment wrapText="1"/>
    </xf>
    <xf numFmtId="0" fontId="30" fillId="0" borderId="0" xfId="0" applyFont="1" applyBorder="1" applyAlignment="1">
      <alignment horizontal="right" vertical="top"/>
    </xf>
    <xf numFmtId="0" fontId="30" fillId="0" borderId="0" xfId="0" applyFont="1" applyBorder="1" applyAlignment="1">
      <alignment horizontal="left" vertical="center" wrapText="1"/>
    </xf>
    <xf numFmtId="2" fontId="30" fillId="0" borderId="0" xfId="0" applyNumberFormat="1" applyFont="1" applyBorder="1"/>
    <xf numFmtId="0" fontId="22" fillId="0" borderId="33" xfId="43" applyFont="1" applyFill="1" applyBorder="1" applyAlignment="1">
      <alignment horizontal="center" vertical="top"/>
    </xf>
    <xf numFmtId="0" fontId="22" fillId="0" borderId="30" xfId="0" applyFont="1" applyFill="1" applyBorder="1" applyAlignment="1" applyProtection="1">
      <alignment horizontal="center" vertical="top"/>
    </xf>
    <xf numFmtId="0" fontId="22" fillId="0" borderId="30" xfId="0" applyFont="1" applyFill="1" applyBorder="1" applyAlignment="1" applyProtection="1">
      <alignment horizontal="left" vertical="top" wrapText="1"/>
    </xf>
    <xf numFmtId="165" fontId="22" fillId="0" borderId="30" xfId="28" applyFont="1" applyFill="1" applyBorder="1" applyAlignment="1" applyProtection="1">
      <alignment horizontal="right" wrapText="1"/>
    </xf>
    <xf numFmtId="0" fontId="22" fillId="0" borderId="30" xfId="28" applyNumberFormat="1" applyFont="1" applyFill="1" applyBorder="1" applyAlignment="1" applyProtection="1">
      <alignment horizontal="right" wrapText="1"/>
    </xf>
    <xf numFmtId="0" fontId="22" fillId="0" borderId="31" xfId="28" applyNumberFormat="1" applyFont="1" applyFill="1" applyBorder="1" applyAlignment="1" applyProtection="1">
      <alignment horizontal="right" wrapText="1"/>
    </xf>
    <xf numFmtId="0" fontId="22" fillId="0" borderId="23" xfId="43" applyFont="1" applyFill="1" applyBorder="1" applyAlignment="1">
      <alignment horizontal="center" vertical="top"/>
    </xf>
    <xf numFmtId="0" fontId="22" fillId="0" borderId="20" xfId="43" applyFont="1" applyFill="1" applyBorder="1" applyAlignment="1" applyProtection="1">
      <alignment horizontal="center" vertical="top"/>
    </xf>
    <xf numFmtId="165" fontId="22" fillId="0" borderId="18" xfId="28" applyNumberFormat="1" applyFont="1" applyFill="1" applyBorder="1" applyAlignment="1" applyProtection="1">
      <alignment horizontal="right" wrapText="1"/>
    </xf>
    <xf numFmtId="0" fontId="29" fillId="0" borderId="0" xfId="0" applyFont="1" applyBorder="1" applyAlignment="1">
      <alignment horizontal="justify"/>
    </xf>
    <xf numFmtId="2" fontId="29" fillId="0" borderId="0" xfId="0" applyNumberFormat="1" applyFont="1" applyBorder="1" applyAlignment="1">
      <alignment horizontal="justify"/>
    </xf>
    <xf numFmtId="0" fontId="22" fillId="0" borderId="23" xfId="43" applyFont="1" applyFill="1" applyBorder="1" applyAlignment="1">
      <alignment horizontal="center"/>
    </xf>
    <xf numFmtId="0" fontId="22" fillId="0" borderId="20" xfId="43" applyFont="1" applyFill="1" applyBorder="1" applyAlignment="1">
      <alignment horizontal="center" vertical="top"/>
    </xf>
    <xf numFmtId="0" fontId="21" fillId="0" borderId="20" xfId="43" applyFont="1" applyFill="1" applyBorder="1" applyAlignment="1">
      <alignment horizontal="left" vertical="top" wrapText="1"/>
    </xf>
    <xf numFmtId="165" fontId="21" fillId="0" borderId="20" xfId="28" applyFont="1" applyFill="1" applyBorder="1" applyAlignment="1">
      <alignment horizontal="right" wrapText="1"/>
    </xf>
    <xf numFmtId="0" fontId="21" fillId="0" borderId="20" xfId="28" applyNumberFormat="1" applyFont="1" applyFill="1" applyBorder="1" applyAlignment="1">
      <alignment horizontal="right" wrapText="1"/>
    </xf>
    <xf numFmtId="0" fontId="21" fillId="0" borderId="24" xfId="28" applyNumberFormat="1" applyFont="1" applyFill="1" applyBorder="1" applyAlignment="1">
      <alignment horizontal="right" wrapText="1"/>
    </xf>
    <xf numFmtId="0" fontId="22" fillId="0" borderId="34" xfId="0" applyFont="1" applyFill="1" applyBorder="1" applyAlignment="1">
      <alignment horizontal="center" vertical="top" wrapText="1"/>
    </xf>
    <xf numFmtId="0" fontId="22" fillId="0" borderId="22" xfId="0" applyFont="1" applyBorder="1" applyAlignment="1" applyProtection="1">
      <alignment horizontal="center" vertical="center"/>
    </xf>
    <xf numFmtId="0" fontId="22" fillId="0" borderId="22" xfId="0" applyFont="1" applyBorder="1" applyAlignment="1" applyProtection="1">
      <alignment horizontal="left" vertical="center" wrapText="1"/>
    </xf>
    <xf numFmtId="0" fontId="22" fillId="0" borderId="22" xfId="0" applyNumberFormat="1" applyFont="1" applyFill="1" applyBorder="1" applyAlignment="1" applyProtection="1">
      <alignment horizontal="center" wrapText="1"/>
    </xf>
    <xf numFmtId="0" fontId="22" fillId="0" borderId="22" xfId="0" applyNumberFormat="1" applyFont="1" applyFill="1" applyBorder="1" applyAlignment="1">
      <alignment horizontal="right" wrapText="1"/>
    </xf>
    <xf numFmtId="165" fontId="22" fillId="0" borderId="22" xfId="28" applyFont="1" applyFill="1" applyBorder="1" applyAlignment="1">
      <alignment horizontal="right" wrapText="1"/>
    </xf>
    <xf numFmtId="0" fontId="22" fillId="0" borderId="35" xfId="0" applyFont="1" applyFill="1" applyBorder="1" applyAlignment="1">
      <alignment horizontal="center" wrapText="1"/>
    </xf>
    <xf numFmtId="0" fontId="22" fillId="0" borderId="23"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1" fillId="0" borderId="20" xfId="0" applyFont="1" applyFill="1" applyBorder="1" applyAlignment="1" applyProtection="1">
      <alignment horizontal="left" vertical="top" wrapText="1"/>
    </xf>
    <xf numFmtId="0" fontId="22" fillId="0" borderId="20" xfId="0" applyNumberFormat="1" applyFont="1" applyFill="1" applyBorder="1" applyAlignment="1" applyProtection="1">
      <alignment horizontal="center" wrapText="1"/>
    </xf>
    <xf numFmtId="0" fontId="21" fillId="0" borderId="20" xfId="0" applyFont="1" applyFill="1" applyBorder="1" applyAlignment="1">
      <alignment horizontal="right" wrapText="1"/>
    </xf>
    <xf numFmtId="0" fontId="21" fillId="0" borderId="24" xfId="0" applyFont="1" applyFill="1" applyBorder="1" applyAlignment="1">
      <alignment wrapText="1"/>
    </xf>
    <xf numFmtId="0" fontId="22" fillId="0" borderId="20" xfId="0" applyFont="1" applyFill="1" applyBorder="1" applyAlignment="1">
      <alignment vertical="top" wrapText="1"/>
    </xf>
    <xf numFmtId="0" fontId="21" fillId="0" borderId="20" xfId="0" applyFont="1" applyFill="1" applyBorder="1" applyAlignment="1">
      <alignment vertical="top" wrapText="1"/>
    </xf>
    <xf numFmtId="0" fontId="22" fillId="0" borderId="20" xfId="0" applyFont="1" applyFill="1" applyBorder="1" applyAlignment="1">
      <alignment horizontal="center" wrapText="1"/>
    </xf>
    <xf numFmtId="1" fontId="21" fillId="0" borderId="20" xfId="28" applyNumberFormat="1" applyFont="1" applyFill="1" applyBorder="1" applyAlignment="1">
      <alignment horizontal="right" wrapText="1"/>
    </xf>
    <xf numFmtId="0" fontId="22" fillId="0" borderId="24" xfId="0" applyFont="1" applyFill="1" applyBorder="1" applyAlignment="1">
      <alignment wrapText="1"/>
    </xf>
    <xf numFmtId="1" fontId="21" fillId="0" borderId="20" xfId="0" applyNumberFormat="1" applyFont="1" applyFill="1" applyBorder="1" applyAlignment="1">
      <alignment horizontal="right" wrapText="1"/>
    </xf>
    <xf numFmtId="0" fontId="22" fillId="0" borderId="36" xfId="43" applyFont="1" applyFill="1" applyBorder="1" applyAlignment="1">
      <alignment horizontal="center" vertical="top"/>
    </xf>
    <xf numFmtId="0" fontId="22" fillId="0" borderId="22" xfId="0" applyFont="1" applyFill="1" applyBorder="1" applyAlignment="1" applyProtection="1">
      <alignment horizontal="center" vertical="top"/>
    </xf>
    <xf numFmtId="0" fontId="22" fillId="0" borderId="22" xfId="0" applyFont="1" applyFill="1" applyBorder="1" applyAlignment="1" applyProtection="1">
      <alignment horizontal="left" vertical="top" wrapText="1"/>
    </xf>
    <xf numFmtId="0" fontId="22" fillId="0" borderId="22" xfId="28" applyNumberFormat="1" applyFont="1" applyFill="1" applyBorder="1" applyAlignment="1">
      <alignment horizontal="right" wrapText="1"/>
    </xf>
    <xf numFmtId="0" fontId="22" fillId="0" borderId="37" xfId="28" applyNumberFormat="1" applyFont="1" applyFill="1" applyBorder="1" applyAlignment="1" applyProtection="1">
      <alignment horizontal="right" wrapText="1"/>
    </xf>
    <xf numFmtId="0" fontId="22" fillId="0" borderId="20" xfId="0" applyFont="1" applyFill="1" applyBorder="1" applyAlignment="1">
      <alignment horizontal="center" vertical="top"/>
    </xf>
    <xf numFmtId="180" fontId="21" fillId="0" borderId="0" xfId="54" applyNumberFormat="1" applyFont="1" applyFill="1" applyAlignment="1">
      <alignment horizontal="right" vertical="top" wrapText="1"/>
    </xf>
    <xf numFmtId="0" fontId="21" fillId="0" borderId="0" xfId="57" applyFont="1" applyFill="1" applyBorder="1" applyAlignment="1">
      <alignment horizontal="center"/>
    </xf>
    <xf numFmtId="0" fontId="21" fillId="0" borderId="0" xfId="47" applyNumberFormat="1" applyFont="1" applyFill="1" applyBorder="1" applyAlignment="1" applyProtection="1">
      <alignment horizontal="center"/>
    </xf>
    <xf numFmtId="0" fontId="21" fillId="0" borderId="0" xfId="58" applyNumberFormat="1" applyFont="1" applyFill="1" applyBorder="1" applyAlignment="1" applyProtection="1">
      <alignment horizontal="center"/>
    </xf>
    <xf numFmtId="0" fontId="34" fillId="0" borderId="0" xfId="0" applyFont="1" applyFill="1" applyAlignment="1"/>
    <xf numFmtId="171" fontId="22" fillId="0" borderId="0" xfId="54" applyNumberFormat="1" applyFont="1" applyFill="1" applyBorder="1" applyAlignment="1">
      <alignment horizontal="right" vertical="top" wrapText="1"/>
    </xf>
    <xf numFmtId="0" fontId="22" fillId="0" borderId="0" xfId="79" applyNumberFormat="1" applyFont="1" applyFill="1" applyBorder="1" applyAlignment="1" applyProtection="1">
      <alignment horizontal="left" wrapText="1"/>
    </xf>
    <xf numFmtId="0" fontId="21" fillId="0" borderId="0" xfId="79" applyNumberFormat="1" applyFont="1" applyFill="1" applyBorder="1" applyAlignment="1" applyProtection="1">
      <alignment horizontal="left" wrapText="1"/>
    </xf>
    <xf numFmtId="0" fontId="21" fillId="0" borderId="0" xfId="79" applyNumberFormat="1" applyFont="1" applyFill="1" applyAlignment="1" applyProtection="1">
      <alignment horizontal="left" wrapText="1"/>
    </xf>
    <xf numFmtId="0" fontId="24" fillId="0" borderId="0" xfId="0" applyNumberFormat="1" applyFont="1" applyFill="1" applyAlignment="1">
      <alignment horizontal="left" wrapText="1"/>
    </xf>
    <xf numFmtId="0" fontId="23" fillId="0" borderId="0" xfId="0" applyNumberFormat="1" applyFont="1" applyFill="1" applyBorder="1" applyAlignment="1">
      <alignment horizontal="left" wrapText="1"/>
    </xf>
    <xf numFmtId="0" fontId="21" fillId="0" borderId="0" xfId="0" applyNumberFormat="1" applyFont="1" applyFill="1" applyBorder="1" applyAlignment="1">
      <alignment horizontal="left" wrapText="1"/>
    </xf>
    <xf numFmtId="0" fontId="22" fillId="0" borderId="0" xfId="0" applyNumberFormat="1" applyFont="1" applyFill="1" applyAlignment="1">
      <alignment horizontal="left" wrapText="1"/>
    </xf>
    <xf numFmtId="0" fontId="24" fillId="0" borderId="0" xfId="0" applyNumberFormat="1" applyFont="1" applyFill="1" applyBorder="1" applyAlignment="1">
      <alignment horizontal="left" wrapText="1"/>
    </xf>
    <xf numFmtId="0" fontId="22" fillId="0" borderId="0" xfId="65" applyNumberFormat="1" applyFont="1" applyFill="1" applyBorder="1" applyAlignment="1" applyProtection="1">
      <alignment horizontal="left" wrapText="1"/>
    </xf>
    <xf numFmtId="0" fontId="22" fillId="0" borderId="0" xfId="79" applyNumberFormat="1" applyFont="1" applyFill="1" applyAlignment="1" applyProtection="1">
      <alignment horizontal="left" wrapText="1"/>
    </xf>
    <xf numFmtId="0" fontId="22" fillId="0" borderId="0" xfId="28" applyNumberFormat="1" applyFont="1" applyFill="1" applyAlignment="1" applyProtection="1">
      <alignment horizontal="left" wrapText="1"/>
    </xf>
    <xf numFmtId="0" fontId="22" fillId="0" borderId="0" xfId="59" applyNumberFormat="1" applyFont="1" applyFill="1" applyAlignment="1">
      <alignment horizontal="right" wrapText="1"/>
    </xf>
    <xf numFmtId="0" fontId="22" fillId="0" borderId="0" xfId="59" applyNumberFormat="1" applyFont="1" applyFill="1" applyBorder="1"/>
    <xf numFmtId="0" fontId="22" fillId="0" borderId="13" xfId="59" applyNumberFormat="1" applyFont="1" applyFill="1" applyBorder="1" applyAlignment="1">
      <alignment horizontal="right"/>
    </xf>
    <xf numFmtId="174" fontId="21" fillId="0" borderId="11" xfId="59" applyNumberFormat="1" applyFont="1" applyFill="1" applyBorder="1" applyAlignment="1">
      <alignment horizontal="right" vertical="top" wrapText="1"/>
    </xf>
    <xf numFmtId="0" fontId="21" fillId="0" borderId="11" xfId="59" applyFont="1" applyFill="1" applyBorder="1" applyAlignment="1" applyProtection="1">
      <alignment horizontal="left" vertical="top" wrapText="1"/>
    </xf>
    <xf numFmtId="0" fontId="22" fillId="0" borderId="0" xfId="54" applyFont="1" applyFill="1" applyAlignment="1">
      <alignment horizontal="left" vertical="top"/>
    </xf>
    <xf numFmtId="180" fontId="21" fillId="0" borderId="11" xfId="54" applyNumberFormat="1" applyFont="1" applyFill="1" applyBorder="1" applyAlignment="1">
      <alignment vertical="top" wrapText="1"/>
    </xf>
    <xf numFmtId="0" fontId="21" fillId="0" borderId="11" xfId="54" applyFont="1" applyFill="1" applyBorder="1" applyAlignment="1" applyProtection="1">
      <alignment vertical="top" wrapText="1"/>
    </xf>
    <xf numFmtId="0" fontId="22" fillId="0" borderId="11" xfId="79" applyFont="1" applyFill="1" applyBorder="1" applyAlignment="1">
      <alignment horizontal="right" vertical="top" wrapText="1"/>
    </xf>
    <xf numFmtId="0" fontId="31" fillId="0" borderId="11" xfId="40" applyNumberFormat="1" applyFont="1" applyFill="1" applyBorder="1" applyAlignment="1">
      <alignment horizontal="right"/>
    </xf>
    <xf numFmtId="165" fontId="0" fillId="0" borderId="0" xfId="0" applyNumberFormat="1" applyBorder="1"/>
    <xf numFmtId="169" fontId="22" fillId="0" borderId="11" xfId="55" applyNumberFormat="1" applyFont="1" applyFill="1" applyBorder="1" applyAlignment="1">
      <alignment horizontal="right" vertical="top" wrapText="1"/>
    </xf>
    <xf numFmtId="180" fontId="21" fillId="0" borderId="11" xfId="54" applyNumberFormat="1" applyFont="1" applyFill="1" applyBorder="1" applyAlignment="1">
      <alignment horizontal="right" vertical="top" wrapText="1"/>
    </xf>
    <xf numFmtId="180" fontId="21" fillId="0" borderId="11" xfId="47" applyNumberFormat="1" applyFont="1" applyFill="1" applyBorder="1" applyAlignment="1">
      <alignment vertical="top" wrapText="1"/>
    </xf>
    <xf numFmtId="0" fontId="21" fillId="0" borderId="11" xfId="83" applyFont="1" applyFill="1" applyBorder="1" applyAlignment="1" applyProtection="1">
      <alignment horizontal="left" vertical="top" wrapText="1"/>
    </xf>
    <xf numFmtId="49" fontId="22" fillId="0" borderId="10" xfId="47" quotePrefix="1" applyNumberFormat="1" applyFont="1" applyFill="1" applyBorder="1" applyAlignment="1">
      <alignment horizontal="left" vertical="top"/>
    </xf>
    <xf numFmtId="165" fontId="22" fillId="0" borderId="0" xfId="28" applyFont="1" applyBorder="1" applyAlignment="1">
      <alignment horizontal="left" wrapText="1"/>
    </xf>
    <xf numFmtId="0" fontId="21" fillId="0" borderId="0" xfId="0" applyFont="1" applyBorder="1" applyAlignment="1">
      <alignment horizontal="left" wrapText="1"/>
    </xf>
    <xf numFmtId="165" fontId="21" fillId="0" borderId="0" xfId="28" applyFont="1" applyBorder="1" applyAlignment="1">
      <alignment horizontal="left" wrapText="1"/>
    </xf>
    <xf numFmtId="165" fontId="22" fillId="0" borderId="13" xfId="28" applyFont="1" applyBorder="1" applyAlignment="1">
      <alignment horizontal="left" wrapText="1"/>
    </xf>
    <xf numFmtId="165" fontId="21" fillId="0" borderId="0" xfId="28" applyNumberFormat="1" applyFont="1" applyFill="1" applyBorder="1" applyAlignment="1">
      <alignment horizontal="left" wrapText="1"/>
    </xf>
    <xf numFmtId="169" fontId="22" fillId="0" borderId="0" xfId="83" applyNumberFormat="1" applyFont="1" applyFill="1" applyBorder="1" applyAlignment="1">
      <alignment vertical="top" wrapText="1"/>
    </xf>
    <xf numFmtId="0" fontId="22" fillId="0" borderId="11" xfId="83" applyFont="1" applyFill="1" applyBorder="1" applyAlignment="1" applyProtection="1">
      <alignment vertical="top" wrapText="1"/>
    </xf>
    <xf numFmtId="0" fontId="21" fillId="0" borderId="11" xfId="83" applyFont="1" applyFill="1" applyBorder="1" applyAlignment="1">
      <alignment vertical="top" wrapText="1"/>
    </xf>
    <xf numFmtId="0" fontId="21" fillId="0" borderId="11" xfId="47" applyFont="1" applyFill="1" applyBorder="1" applyAlignment="1" applyProtection="1">
      <alignment horizontal="left" vertical="top" wrapText="1"/>
    </xf>
    <xf numFmtId="0" fontId="22" fillId="0" borderId="13" xfId="58" applyFont="1" applyFill="1" applyBorder="1" applyAlignment="1">
      <alignment horizontal="left"/>
    </xf>
    <xf numFmtId="0" fontId="22" fillId="0" borderId="0" xfId="55" applyFont="1" applyFill="1" applyBorder="1"/>
    <xf numFmtId="0" fontId="42" fillId="0" borderId="0" xfId="0" applyFont="1"/>
    <xf numFmtId="0" fontId="27" fillId="0" borderId="0" xfId="0" applyFont="1" applyAlignment="1">
      <alignment horizontal="center"/>
    </xf>
    <xf numFmtId="0" fontId="38" fillId="0" borderId="0" xfId="0" applyFont="1" applyBorder="1" applyAlignment="1">
      <alignment horizontal="right"/>
    </xf>
    <xf numFmtId="0" fontId="29" fillId="0" borderId="20" xfId="0" applyFont="1" applyBorder="1" applyAlignment="1">
      <alignment horizontal="right" vertical="top" wrapText="1"/>
    </xf>
    <xf numFmtId="0" fontId="29" fillId="0" borderId="21" xfId="0" applyFont="1" applyBorder="1" applyAlignment="1">
      <alignment horizontal="right" vertical="top" wrapText="1"/>
    </xf>
    <xf numFmtId="0" fontId="30" fillId="0" borderId="21" xfId="0" applyFont="1" applyBorder="1" applyAlignment="1" applyProtection="1">
      <alignment horizontal="left" vertical="top" wrapText="1"/>
    </xf>
    <xf numFmtId="2" fontId="30" fillId="0" borderId="21" xfId="0" applyNumberFormat="1" applyFont="1" applyBorder="1" applyAlignment="1">
      <alignment horizontal="right"/>
    </xf>
    <xf numFmtId="0" fontId="22" fillId="24" borderId="0" xfId="40" applyFont="1" applyFill="1" applyAlignment="1">
      <alignment horizontal="right" vertical="top" wrapText="1"/>
    </xf>
    <xf numFmtId="0" fontId="22" fillId="24" borderId="0" xfId="40" applyFont="1" applyFill="1" applyAlignment="1" applyProtection="1">
      <alignment horizontal="left" vertical="top" wrapText="1"/>
    </xf>
    <xf numFmtId="0" fontId="22" fillId="24" borderId="0" xfId="40" applyNumberFormat="1" applyFont="1" applyFill="1" applyAlignment="1">
      <alignment horizontal="right"/>
    </xf>
    <xf numFmtId="173" fontId="22" fillId="24" borderId="0" xfId="40" applyNumberFormat="1" applyFont="1" applyFill="1" applyBorder="1" applyAlignment="1">
      <alignment horizontal="right" vertical="top" wrapText="1"/>
    </xf>
    <xf numFmtId="0" fontId="22" fillId="24" borderId="0" xfId="40" applyFont="1" applyFill="1" applyBorder="1" applyAlignment="1" applyProtection="1">
      <alignment horizontal="left" vertical="top" wrapText="1"/>
    </xf>
    <xf numFmtId="164" fontId="22" fillId="24" borderId="0" xfId="29" applyNumberFormat="1" applyFont="1" applyFill="1" applyBorder="1" applyAlignment="1">
      <alignment horizontal="right" wrapText="1"/>
    </xf>
    <xf numFmtId="0" fontId="22" fillId="24" borderId="0" xfId="29" applyNumberFormat="1" applyFont="1" applyFill="1" applyBorder="1" applyAlignment="1">
      <alignment horizontal="right" wrapText="1"/>
    </xf>
    <xf numFmtId="165" fontId="22" fillId="24" borderId="0" xfId="29" applyFont="1" applyFill="1" applyBorder="1" applyAlignment="1" applyProtection="1">
      <alignment horizontal="right" wrapText="1"/>
    </xf>
    <xf numFmtId="0" fontId="22" fillId="24" borderId="0" xfId="29" applyNumberFormat="1" applyFont="1" applyFill="1" applyBorder="1" applyAlignment="1" applyProtection="1">
      <alignment horizontal="right" wrapText="1"/>
    </xf>
    <xf numFmtId="0" fontId="22" fillId="24" borderId="0" xfId="40" applyFont="1" applyFill="1" applyBorder="1" applyAlignment="1">
      <alignment horizontal="right" vertical="top" wrapText="1"/>
    </xf>
    <xf numFmtId="0" fontId="22" fillId="24" borderId="13" xfId="29" applyNumberFormat="1" applyFont="1" applyFill="1" applyBorder="1" applyAlignment="1">
      <alignment horizontal="right" wrapText="1"/>
    </xf>
    <xf numFmtId="165" fontId="22" fillId="24" borderId="13" xfId="28" applyFont="1" applyFill="1" applyBorder="1" applyAlignment="1">
      <alignment horizontal="right" wrapText="1"/>
    </xf>
    <xf numFmtId="0" fontId="22" fillId="24" borderId="0" xfId="40" applyNumberFormat="1" applyFont="1" applyFill="1" applyBorder="1" applyAlignment="1" applyProtection="1">
      <alignment horizontal="right"/>
    </xf>
    <xf numFmtId="0" fontId="22" fillId="24" borderId="0" xfId="40" applyNumberFormat="1" applyFont="1" applyFill="1" applyBorder="1" applyAlignment="1">
      <alignment horizontal="right"/>
    </xf>
    <xf numFmtId="0" fontId="22" fillId="24" borderId="0" xfId="85" applyNumberFormat="1" applyFont="1" applyFill="1" applyBorder="1" applyAlignment="1" applyProtection="1">
      <alignment horizontal="right"/>
    </xf>
    <xf numFmtId="165" fontId="22" fillId="24" borderId="0" xfId="28" applyFont="1" applyFill="1" applyBorder="1" applyAlignment="1" applyProtection="1">
      <alignment horizontal="right" wrapText="1"/>
    </xf>
    <xf numFmtId="0" fontId="29" fillId="0" borderId="0" xfId="0" applyFont="1" applyBorder="1" applyAlignment="1">
      <alignment horizontal="center" vertical="center" wrapText="1"/>
    </xf>
    <xf numFmtId="0" fontId="30" fillId="0" borderId="0" xfId="0" applyFont="1" applyAlignment="1">
      <alignment horizontal="center"/>
    </xf>
    <xf numFmtId="0" fontId="29" fillId="0" borderId="0" xfId="0" applyFont="1" applyBorder="1" applyAlignment="1">
      <alignment horizontal="justify"/>
    </xf>
    <xf numFmtId="0" fontId="0" fillId="0" borderId="0" xfId="0" applyBorder="1" applyAlignment="1"/>
    <xf numFmtId="0" fontId="27" fillId="0" borderId="0" xfId="0" applyFont="1" applyAlignment="1">
      <alignment horizontal="center"/>
    </xf>
    <xf numFmtId="0" fontId="29" fillId="0" borderId="0" xfId="0" applyFont="1" applyAlignment="1">
      <alignment horizontal="left" vertical="center"/>
    </xf>
    <xf numFmtId="0" fontId="29" fillId="0" borderId="0" xfId="0" applyFont="1" applyAlignment="1">
      <alignment horizontal="justify" vertical="top" wrapText="1"/>
    </xf>
    <xf numFmtId="0" fontId="0" fillId="0" borderId="0" xfId="0" applyAlignment="1">
      <alignment horizontal="justify" vertical="top"/>
    </xf>
    <xf numFmtId="0" fontId="0" fillId="0" borderId="0" xfId="0" applyAlignment="1"/>
    <xf numFmtId="0" fontId="27" fillId="0" borderId="0" xfId="0" applyFont="1" applyAlignment="1">
      <alignment horizontal="center" wrapText="1"/>
    </xf>
    <xf numFmtId="0" fontId="22" fillId="0" borderId="20" xfId="0" applyFont="1" applyFill="1" applyBorder="1" applyAlignment="1" applyProtection="1">
      <alignment horizontal="center" wrapText="1"/>
    </xf>
    <xf numFmtId="0" fontId="24" fillId="0" borderId="14" xfId="0" applyFont="1" applyFill="1" applyBorder="1" applyAlignment="1" applyProtection="1">
      <alignment horizontal="right" wrapText="1"/>
    </xf>
    <xf numFmtId="0" fontId="27" fillId="0" borderId="0" xfId="0" applyFont="1" applyFill="1" applyAlignment="1">
      <alignment horizontal="center" wrapText="1"/>
    </xf>
    <xf numFmtId="0" fontId="21" fillId="0" borderId="20" xfId="0" applyFont="1" applyFill="1" applyBorder="1" applyAlignment="1" applyProtection="1">
      <alignment horizontal="center" vertical="center" wrapText="1"/>
    </xf>
    <xf numFmtId="0" fontId="27" fillId="0" borderId="0" xfId="43" applyFont="1" applyFill="1" applyAlignment="1">
      <alignment horizontal="center" vertical="top" wrapText="1"/>
    </xf>
    <xf numFmtId="0" fontId="22" fillId="0" borderId="0" xfId="53" applyFont="1" applyFill="1" applyBorder="1" applyAlignment="1" applyProtection="1">
      <alignment horizontal="justify" vertical="top" wrapText="1"/>
    </xf>
    <xf numFmtId="0" fontId="24" fillId="0" borderId="14" xfId="0" applyFont="1" applyFill="1" applyBorder="1" applyAlignment="1">
      <alignment horizontal="right"/>
    </xf>
    <xf numFmtId="0" fontId="21" fillId="0" borderId="0" xfId="53" applyFont="1" applyFill="1" applyAlignment="1" applyProtection="1">
      <alignment horizontal="center"/>
    </xf>
    <xf numFmtId="0" fontId="24" fillId="0" borderId="0" xfId="0" applyFont="1" applyFill="1" applyAlignment="1">
      <alignment horizontal="center"/>
    </xf>
    <xf numFmtId="0" fontId="23" fillId="0" borderId="0" xfId="0" applyFont="1" applyFill="1" applyBorder="1" applyAlignment="1">
      <alignment horizontal="right"/>
    </xf>
    <xf numFmtId="0" fontId="22" fillId="0" borderId="0" xfId="0" applyFont="1" applyFill="1" applyBorder="1" applyAlignment="1">
      <alignment horizontal="justify" wrapText="1"/>
    </xf>
    <xf numFmtId="0" fontId="21" fillId="0" borderId="14" xfId="0" applyFont="1" applyFill="1" applyBorder="1" applyAlignment="1">
      <alignment horizontal="center"/>
    </xf>
    <xf numFmtId="0" fontId="21" fillId="0" borderId="0" xfId="79" applyNumberFormat="1" applyFont="1" applyFill="1" applyBorder="1" applyAlignment="1" applyProtection="1">
      <alignment horizontal="center"/>
    </xf>
    <xf numFmtId="0" fontId="22" fillId="0" borderId="0" xfId="54" applyFont="1" applyFill="1" applyBorder="1" applyAlignment="1">
      <alignment wrapText="1"/>
    </xf>
    <xf numFmtId="0" fontId="0" fillId="0" borderId="0" xfId="0" applyAlignment="1">
      <alignment wrapText="1"/>
    </xf>
    <xf numFmtId="0" fontId="21" fillId="0" borderId="0" xfId="54" applyFont="1" applyFill="1" applyBorder="1" applyAlignment="1">
      <alignment horizontal="center"/>
    </xf>
    <xf numFmtId="0" fontId="21" fillId="0" borderId="0" xfId="54" applyFont="1" applyFill="1" applyAlignment="1">
      <alignment horizontal="center"/>
    </xf>
    <xf numFmtId="0" fontId="21" fillId="0" borderId="0" xfId="59" applyNumberFormat="1" applyFont="1" applyFill="1" applyBorder="1" applyAlignment="1" applyProtection="1">
      <alignment horizontal="center"/>
    </xf>
    <xf numFmtId="0" fontId="22" fillId="0" borderId="0" xfId="59" applyFont="1" applyFill="1" applyAlignment="1">
      <alignment horizontal="justify" vertical="top" wrapText="1"/>
    </xf>
    <xf numFmtId="0" fontId="34" fillId="0" borderId="0" xfId="0" applyFont="1" applyFill="1" applyAlignment="1">
      <alignment horizontal="justify" vertical="top" wrapText="1"/>
    </xf>
    <xf numFmtId="0" fontId="22" fillId="0" borderId="0" xfId="41" applyFont="1" applyFill="1" applyAlignment="1">
      <alignment horizontal="justify" vertical="top" wrapText="1"/>
    </xf>
    <xf numFmtId="0" fontId="21" fillId="0" borderId="0" xfId="41" applyNumberFormat="1" applyFont="1" applyFill="1" applyBorder="1" applyAlignment="1" applyProtection="1">
      <alignment horizontal="center"/>
    </xf>
    <xf numFmtId="0" fontId="21" fillId="0" borderId="0" xfId="41" applyFont="1" applyFill="1" applyBorder="1" applyAlignment="1" applyProtection="1">
      <alignment horizontal="center"/>
    </xf>
    <xf numFmtId="0" fontId="22" fillId="0" borderId="0" xfId="45" applyFont="1" applyFill="1" applyBorder="1" applyAlignment="1">
      <alignment horizontal="justify" vertical="top" wrapText="1"/>
    </xf>
    <xf numFmtId="0" fontId="21" fillId="0" borderId="0" xfId="45" applyFont="1" applyFill="1" applyBorder="1" applyAlignment="1" applyProtection="1">
      <alignment horizontal="center"/>
    </xf>
    <xf numFmtId="0" fontId="22" fillId="0" borderId="0" xfId="54" applyFont="1" applyFill="1" applyAlignment="1">
      <alignment horizontal="justify" vertical="top" wrapText="1"/>
    </xf>
    <xf numFmtId="0" fontId="22" fillId="0" borderId="0" xfId="0" applyFont="1" applyFill="1" applyAlignment="1">
      <alignment horizontal="justify" wrapText="1"/>
    </xf>
    <xf numFmtId="0" fontId="21" fillId="0" borderId="0" xfId="54" applyNumberFormat="1" applyFont="1" applyFill="1" applyAlignment="1">
      <alignment horizontal="center"/>
    </xf>
    <xf numFmtId="0" fontId="21" fillId="0" borderId="0" xfId="54" applyNumberFormat="1" applyFont="1" applyFill="1" applyAlignment="1" applyProtection="1">
      <alignment horizontal="center"/>
    </xf>
    <xf numFmtId="0" fontId="22" fillId="0" borderId="0" xfId="56" applyFont="1" applyFill="1" applyAlignment="1">
      <alignment horizontal="justify" wrapText="1"/>
    </xf>
    <xf numFmtId="0" fontId="21" fillId="0" borderId="0" xfId="56" applyFont="1" applyFill="1" applyAlignment="1" applyProtection="1">
      <alignment horizontal="center"/>
    </xf>
    <xf numFmtId="0" fontId="21" fillId="0" borderId="0" xfId="46" applyFont="1" applyFill="1" applyBorder="1" applyAlignment="1" applyProtection="1">
      <alignment horizontal="center"/>
    </xf>
    <xf numFmtId="0" fontId="22" fillId="0" borderId="11" xfId="54" applyFont="1" applyFill="1" applyBorder="1" applyAlignment="1">
      <alignment horizontal="left" vertical="top" wrapText="1"/>
    </xf>
    <xf numFmtId="0" fontId="22" fillId="0" borderId="0" xfId="54" applyFont="1" applyFill="1" applyBorder="1" applyAlignment="1">
      <alignment horizontal="justify" vertical="top" wrapText="1"/>
    </xf>
    <xf numFmtId="0" fontId="21" fillId="0" borderId="0" xfId="54" applyFont="1" applyFill="1" applyBorder="1" applyAlignment="1" applyProtection="1">
      <alignment horizontal="center"/>
    </xf>
    <xf numFmtId="0" fontId="22" fillId="0" borderId="0" xfId="54" applyFont="1" applyFill="1" applyBorder="1" applyAlignment="1" applyProtection="1">
      <alignment horizontal="justify" vertical="top" wrapText="1"/>
    </xf>
    <xf numFmtId="0" fontId="21" fillId="0" borderId="0" xfId="42" applyNumberFormat="1" applyFont="1" applyFill="1" applyBorder="1" applyAlignment="1">
      <alignment horizontal="center"/>
    </xf>
    <xf numFmtId="0" fontId="22" fillId="0" borderId="0" xfId="42" applyNumberFormat="1" applyFont="1" applyFill="1" applyAlignment="1">
      <alignment horizontal="justify" vertical="top" wrapText="1"/>
    </xf>
    <xf numFmtId="0" fontId="34" fillId="0" borderId="0" xfId="0" applyFont="1" applyFill="1" applyAlignment="1">
      <alignment horizontal="justify" wrapText="1"/>
    </xf>
    <xf numFmtId="0" fontId="21" fillId="0" borderId="0" xfId="42" applyNumberFormat="1" applyFont="1" applyFill="1" applyAlignment="1">
      <alignment horizontal="center" wrapText="1"/>
    </xf>
    <xf numFmtId="0" fontId="22" fillId="0" borderId="0" xfId="42" applyNumberFormat="1" applyFont="1" applyFill="1" applyAlignment="1">
      <alignment horizontal="justify" vertical="justify" wrapText="1"/>
    </xf>
    <xf numFmtId="167" fontId="22" fillId="0" borderId="0" xfId="87" applyFont="1" applyFill="1" applyAlignment="1">
      <alignment horizontal="justify" wrapText="1"/>
    </xf>
    <xf numFmtId="167" fontId="21" fillId="0" borderId="0" xfId="87" applyNumberFormat="1" applyFont="1" applyFill="1" applyBorder="1" applyAlignment="1" applyProtection="1">
      <alignment horizontal="center"/>
    </xf>
    <xf numFmtId="0" fontId="22" fillId="0" borderId="10" xfId="54" applyFont="1" applyFill="1" applyBorder="1" applyAlignment="1" applyProtection="1">
      <alignment horizontal="left" vertical="top" wrapText="1"/>
    </xf>
    <xf numFmtId="0" fontId="22" fillId="0" borderId="0" xfId="54" applyFont="1" applyFill="1" applyAlignment="1">
      <alignment horizontal="left" vertical="top" wrapText="1"/>
    </xf>
    <xf numFmtId="0" fontId="21" fillId="0" borderId="0" xfId="54" applyNumberFormat="1" applyFont="1" applyFill="1" applyBorder="1" applyAlignment="1" applyProtection="1">
      <alignment horizontal="center"/>
    </xf>
    <xf numFmtId="0" fontId="22" fillId="0" borderId="0" xfId="40" applyFont="1" applyFill="1" applyBorder="1" applyAlignment="1">
      <alignment horizontal="left" wrapText="1"/>
    </xf>
    <xf numFmtId="0" fontId="21" fillId="0" borderId="14" xfId="0" applyFont="1" applyBorder="1" applyAlignment="1">
      <alignment horizontal="center"/>
    </xf>
    <xf numFmtId="0" fontId="21" fillId="0" borderId="0" xfId="42" applyFont="1" applyFill="1" applyBorder="1" applyAlignment="1" applyProtection="1">
      <alignment horizontal="center"/>
    </xf>
    <xf numFmtId="0" fontId="24" fillId="0" borderId="0" xfId="0" applyFont="1" applyAlignment="1">
      <alignment horizontal="center"/>
    </xf>
    <xf numFmtId="0" fontId="23" fillId="0" borderId="0" xfId="0" applyFont="1" applyBorder="1" applyAlignment="1">
      <alignment horizontal="right"/>
    </xf>
    <xf numFmtId="0" fontId="21" fillId="0" borderId="0" xfId="42" applyNumberFormat="1" applyFont="1" applyFill="1" applyBorder="1" applyAlignment="1" applyProtection="1">
      <alignment horizontal="center"/>
    </xf>
    <xf numFmtId="0" fontId="22" fillId="0" borderId="0" xfId="42" applyFont="1" applyFill="1" applyAlignment="1">
      <alignment horizontal="justify" vertical="top" wrapText="1"/>
    </xf>
    <xf numFmtId="0" fontId="22" fillId="0" borderId="0" xfId="40" applyFont="1" applyFill="1" applyBorder="1" applyAlignment="1">
      <alignment horizontal="justify" vertical="top" wrapText="1"/>
    </xf>
    <xf numFmtId="0" fontId="22" fillId="0" borderId="10" xfId="40" applyFont="1" applyFill="1" applyBorder="1" applyAlignment="1">
      <alignment horizontal="left" vertical="top" wrapText="1"/>
    </xf>
    <xf numFmtId="0" fontId="22" fillId="0" borderId="0" xfId="40" applyFont="1" applyFill="1" applyBorder="1" applyAlignment="1">
      <alignment horizontal="left" vertical="top" wrapText="1"/>
    </xf>
    <xf numFmtId="0" fontId="22" fillId="0" borderId="0" xfId="54" applyFont="1" applyFill="1" applyAlignment="1">
      <alignment horizontal="justify" wrapText="1"/>
    </xf>
    <xf numFmtId="0" fontId="21" fillId="0" borderId="0" xfId="28" applyNumberFormat="1" applyFont="1" applyFill="1" applyBorder="1" applyAlignment="1" applyProtection="1">
      <alignment horizontal="center"/>
    </xf>
    <xf numFmtId="0" fontId="22" fillId="0" borderId="0" xfId="28" applyNumberFormat="1" applyFont="1" applyFill="1" applyBorder="1" applyAlignment="1">
      <alignment horizontal="left" vertical="top" wrapText="1"/>
    </xf>
    <xf numFmtId="0" fontId="22" fillId="0" borderId="0" xfId="42" applyFont="1" applyFill="1" applyBorder="1" applyAlignment="1">
      <alignment horizontal="justify" wrapText="1"/>
    </xf>
    <xf numFmtId="180" fontId="22" fillId="0" borderId="0" xfId="55" applyNumberFormat="1" applyFont="1" applyFill="1" applyBorder="1" applyAlignment="1">
      <alignment horizontal="justify" vertical="top" wrapText="1"/>
    </xf>
    <xf numFmtId="0" fontId="21" fillId="0" borderId="0" xfId="55" applyFont="1" applyFill="1" applyBorder="1" applyAlignment="1">
      <alignment horizontal="center"/>
    </xf>
    <xf numFmtId="0" fontId="22" fillId="0" borderId="0" xfId="57" applyFont="1" applyFill="1" applyAlignment="1">
      <alignment horizontal="justify" vertical="justify" wrapText="1"/>
    </xf>
    <xf numFmtId="0" fontId="22" fillId="0" borderId="0" xfId="57" applyNumberFormat="1" applyFont="1" applyFill="1" applyAlignment="1">
      <alignment horizontal="justify" vertical="justify" wrapText="1"/>
    </xf>
    <xf numFmtId="0" fontId="21" fillId="0" borderId="0" xfId="57" applyFont="1" applyFill="1" applyBorder="1" applyAlignment="1">
      <alignment horizontal="center" vertical="top" wrapText="1"/>
    </xf>
    <xf numFmtId="0" fontId="21" fillId="0" borderId="0" xfId="57" applyFont="1" applyFill="1" applyBorder="1" applyAlignment="1">
      <alignment horizontal="center"/>
    </xf>
    <xf numFmtId="0" fontId="21" fillId="0" borderId="0" xfId="47" applyNumberFormat="1" applyFont="1" applyFill="1" applyBorder="1" applyAlignment="1" applyProtection="1">
      <alignment horizontal="center"/>
    </xf>
    <xf numFmtId="0" fontId="22" fillId="0" borderId="0" xfId="47" applyFont="1" applyFill="1" applyAlignment="1">
      <alignment horizontal="justify" vertical="justify" wrapText="1"/>
    </xf>
    <xf numFmtId="0" fontId="22" fillId="0" borderId="0" xfId="78" applyFont="1" applyFill="1" applyBorder="1" applyAlignment="1" applyProtection="1">
      <alignment horizontal="justify" vertical="top" wrapText="1"/>
    </xf>
    <xf numFmtId="0" fontId="21" fillId="0" borderId="0" xfId="48" applyNumberFormat="1" applyFont="1" applyFill="1" applyBorder="1" applyAlignment="1" applyProtection="1">
      <alignment horizontal="center"/>
    </xf>
    <xf numFmtId="0" fontId="22" fillId="0" borderId="0" xfId="48" applyFont="1" applyFill="1" applyBorder="1" applyAlignment="1">
      <alignment horizontal="justify" vertical="top" wrapText="1"/>
    </xf>
    <xf numFmtId="0" fontId="22" fillId="0" borderId="10" xfId="50" applyFont="1" applyFill="1" applyBorder="1" applyAlignment="1">
      <alignment horizontal="left" vertical="top" wrapText="1"/>
    </xf>
    <xf numFmtId="0" fontId="0" fillId="0" borderId="10" xfId="0" applyBorder="1" applyAlignment="1">
      <alignment horizontal="left" vertical="top" wrapText="1"/>
    </xf>
    <xf numFmtId="0" fontId="22" fillId="0" borderId="0" xfId="58" applyFont="1" applyFill="1" applyAlignment="1">
      <alignment horizontal="justify" vertical="top" wrapText="1"/>
    </xf>
    <xf numFmtId="0" fontId="22" fillId="0" borderId="0" xfId="58" applyNumberFormat="1" applyFont="1" applyFill="1" applyAlignment="1">
      <alignment horizontal="justify" wrapText="1"/>
    </xf>
    <xf numFmtId="0" fontId="21" fillId="0" borderId="0" xfId="58" applyNumberFormat="1" applyFont="1" applyFill="1" applyBorder="1" applyAlignment="1" applyProtection="1">
      <alignment horizontal="center" wrapText="1"/>
    </xf>
    <xf numFmtId="0" fontId="34" fillId="0" borderId="0" xfId="0" applyFont="1" applyFill="1" applyAlignment="1">
      <alignment wrapText="1"/>
    </xf>
    <xf numFmtId="0" fontId="21" fillId="0" borderId="0" xfId="58" applyNumberFormat="1" applyFont="1" applyFill="1" applyBorder="1" applyAlignment="1" applyProtection="1">
      <alignment horizontal="center"/>
    </xf>
    <xf numFmtId="0" fontId="34" fillId="0" borderId="0" xfId="0" applyFont="1" applyFill="1" applyAlignment="1"/>
    <xf numFmtId="0" fontId="21" fillId="0" borderId="0" xfId="40" applyNumberFormat="1" applyFont="1" applyFill="1" applyBorder="1" applyAlignment="1" applyProtection="1">
      <alignment horizontal="center"/>
    </xf>
    <xf numFmtId="0" fontId="1" fillId="0" borderId="0" xfId="0" applyFont="1" applyFill="1" applyAlignment="1"/>
  </cellXfs>
  <cellStyles count="9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_budget 2004-05_2.6.04" xfId="40"/>
    <cellStyle name="Normal_budget 2004-05_2.6.04_1st supp. vol. II" xfId="41"/>
    <cellStyle name="Normal_budget 2004-05_2.6.04_1st supp.vol.III" xfId="42"/>
    <cellStyle name="Normal_budget 2004-05_2.6.04_2nd&amp;FinalSUppl08-0Web" xfId="43"/>
    <cellStyle name="Normal_budget 2004-05_2.6.04_Dem11" xfId="44"/>
    <cellStyle name="Normal_budget 2004-05_2.6.04_Dem13" xfId="45"/>
    <cellStyle name="Normal_budget 2004-05_2.6.04_Dem21" xfId="46"/>
    <cellStyle name="Normal_budget 2004-05_2.6.04_Dem40" xfId="47"/>
    <cellStyle name="Normal_budget 2004-05_2.6.04_Dem41" xfId="48"/>
    <cellStyle name="Normal_budget 2004-05_27.5.04" xfId="49"/>
    <cellStyle name="Normal_BUDGET FOR  03-04 10-02-03" xfId="50"/>
    <cellStyle name="Normal_BUDGET FOR  03-04 10-02-03_1st supp. vol.IV" xfId="51"/>
    <cellStyle name="Normal_BUDGET FOR  03-04..." xfId="52"/>
    <cellStyle name="Normal_BUDGET FOR  03-04_Dem2" xfId="53"/>
    <cellStyle name="Normal_budget for 03-04" xfId="54"/>
    <cellStyle name="Normal_budget for 03-04_1st supp. vol.IV" xfId="55"/>
    <cellStyle name="Normal_budget for 03-04_Dem19" xfId="56"/>
    <cellStyle name="Normal_budget for 03-04_Dem39" xfId="57"/>
    <cellStyle name="Normal_budget for 03-04_Dem43" xfId="58"/>
    <cellStyle name="Normal_budget for 03-04_Dem7" xfId="59"/>
    <cellStyle name="Normal_BUDGET-2000" xfId="60"/>
    <cellStyle name="Normal_BUDGET-2000_1st supp. vol. II" xfId="61"/>
    <cellStyle name="Normal_BUDGET-2000_1st supp.vol.III" xfId="62"/>
    <cellStyle name="Normal_BUDGET-2000_Dem19" xfId="63"/>
    <cellStyle name="Normal_BUDGET-2000_Dem2" xfId="64"/>
    <cellStyle name="Normal_BUDGET-2000_Dem3" xfId="65"/>
    <cellStyle name="Normal_BUDGET-2000_Dem39" xfId="66"/>
    <cellStyle name="Normal_budgetDocNIC02-03" xfId="67"/>
    <cellStyle name="Normal_budgetDocNIC02-03_1st supp. vol. II" xfId="68"/>
    <cellStyle name="Normal_budgetDocNIC02-03_1st supp.vol.III" xfId="69"/>
    <cellStyle name="Normal_budgetDocNIC02-03_Dem13" xfId="70"/>
    <cellStyle name="Normal_budgetDocNIC02-03_Dem19" xfId="71"/>
    <cellStyle name="Normal_budgetDocNIC02-03_Dem2" xfId="72"/>
    <cellStyle name="Normal_budgetDocNIC02-03_Dem21" xfId="73"/>
    <cellStyle name="Normal_budgetDocNIC02-03_Dem3" xfId="74"/>
    <cellStyle name="Normal_budgetDocNIC02-03_Dem39" xfId="75"/>
    <cellStyle name="Normal_budgetDocNIC02-03_Dem40" xfId="76"/>
    <cellStyle name="Normal_budgetDocNIC02-03_Dem41" xfId="77"/>
    <cellStyle name="Normal_budgetDocNIC02-03_Sheet1" xfId="78"/>
    <cellStyle name="Normal_DEMAND17" xfId="79"/>
    <cellStyle name="Normal_DEMAND17_1st supp. vol.IV" xfId="80"/>
    <cellStyle name="Normal_DEMAND17_Dem16" xfId="81"/>
    <cellStyle name="Normal_DEMAND17_Dem39" xfId="82"/>
    <cellStyle name="Normal_DEMAND17_Dem40" xfId="83"/>
    <cellStyle name="Normal_DEMAND17_Dem41" xfId="84"/>
    <cellStyle name="Normal_DEMAND17_Dem7" xfId="85"/>
    <cellStyle name="Normal_DEMAND51" xfId="86"/>
    <cellStyle name="Normal_DEMAND51_1st supp.vol.III" xfId="87"/>
    <cellStyle name="Normal_DEMAND51_Dem46" xfId="88"/>
    <cellStyle name="Note" xfId="89" builtinId="10" customBuiltin="1"/>
    <cellStyle name="Output" xfId="90" builtinId="21" customBuiltin="1"/>
    <cellStyle name="Title" xfId="91" builtinId="15" customBuiltin="1"/>
    <cellStyle name="Total" xfId="92" builtinId="25" customBuiltin="1"/>
    <cellStyle name="Warning Text" xfId="9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3.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10" Type="http://schemas.openxmlformats.org/officeDocument/2006/relationships/vmlDrawing" Target="../drawings/vmlDrawing5.vml"/><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1.bin"/><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 Id="rId9" Type="http://schemas.openxmlformats.org/officeDocument/2006/relationships/printerSettings" Target="../printerSettings/printerSettings10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0.bin"/><Relationship Id="rId3" Type="http://schemas.openxmlformats.org/officeDocument/2006/relationships/printerSettings" Target="../printerSettings/printerSettings105.bin"/><Relationship Id="rId7" Type="http://schemas.openxmlformats.org/officeDocument/2006/relationships/printerSettings" Target="../printerSettings/printerSettings109.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19.bin"/><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 Id="rId9" Type="http://schemas.openxmlformats.org/officeDocument/2006/relationships/printerSettings" Target="../printerSettings/printerSettings1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2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37.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5" Type="http://schemas.openxmlformats.org/officeDocument/2006/relationships/printerSettings" Target="../printerSettings/printerSettings134.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55.bin"/><Relationship Id="rId3" Type="http://schemas.openxmlformats.org/officeDocument/2006/relationships/printerSettings" Target="../printerSettings/printerSettings150.bin"/><Relationship Id="rId7" Type="http://schemas.openxmlformats.org/officeDocument/2006/relationships/printerSettings" Target="../printerSettings/printerSettings154.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5" Type="http://schemas.openxmlformats.org/officeDocument/2006/relationships/printerSettings" Target="../printerSettings/printerSettings152.bin"/><Relationship Id="rId4" Type="http://schemas.openxmlformats.org/officeDocument/2006/relationships/printerSettings" Target="../printerSettings/printerSettings151.bin"/><Relationship Id="rId9" Type="http://schemas.openxmlformats.org/officeDocument/2006/relationships/printerSettings" Target="../printerSettings/printerSettings156.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64.bin"/><Relationship Id="rId3" Type="http://schemas.openxmlformats.org/officeDocument/2006/relationships/printerSettings" Target="../printerSettings/printerSettings159.bin"/><Relationship Id="rId7" Type="http://schemas.openxmlformats.org/officeDocument/2006/relationships/printerSettings" Target="../printerSettings/printerSettings163.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11" Type="http://schemas.openxmlformats.org/officeDocument/2006/relationships/comments" Target="../comments3.xml"/><Relationship Id="rId5" Type="http://schemas.openxmlformats.org/officeDocument/2006/relationships/printerSettings" Target="../printerSettings/printerSettings161.bin"/><Relationship Id="rId10" Type="http://schemas.openxmlformats.org/officeDocument/2006/relationships/vmlDrawing" Target="../drawings/vmlDrawing6.vml"/><Relationship Id="rId4" Type="http://schemas.openxmlformats.org/officeDocument/2006/relationships/printerSettings" Target="../printerSettings/printerSettings160.bin"/><Relationship Id="rId9" Type="http://schemas.openxmlformats.org/officeDocument/2006/relationships/printerSettings" Target="../printerSettings/printerSettings16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73.bin"/><Relationship Id="rId3" Type="http://schemas.openxmlformats.org/officeDocument/2006/relationships/printerSettings" Target="../printerSettings/printerSettings168.bin"/><Relationship Id="rId7" Type="http://schemas.openxmlformats.org/officeDocument/2006/relationships/printerSettings" Target="../printerSettings/printerSettings172.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 Id="rId6" Type="http://schemas.openxmlformats.org/officeDocument/2006/relationships/printerSettings" Target="../printerSettings/printerSettings171.bin"/><Relationship Id="rId5" Type="http://schemas.openxmlformats.org/officeDocument/2006/relationships/printerSettings" Target="../printerSettings/printerSettings170.bin"/><Relationship Id="rId4" Type="http://schemas.openxmlformats.org/officeDocument/2006/relationships/printerSettings" Target="../printerSettings/printerSettings169.bin"/><Relationship Id="rId9" Type="http://schemas.openxmlformats.org/officeDocument/2006/relationships/printerSettings" Target="../printerSettings/printerSettings174.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82.bin"/><Relationship Id="rId3" Type="http://schemas.openxmlformats.org/officeDocument/2006/relationships/printerSettings" Target="../printerSettings/printerSettings177.bin"/><Relationship Id="rId7" Type="http://schemas.openxmlformats.org/officeDocument/2006/relationships/printerSettings" Target="../printerSettings/printerSettings181.bin"/><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 Id="rId6" Type="http://schemas.openxmlformats.org/officeDocument/2006/relationships/printerSettings" Target="../printerSettings/printerSettings180.bin"/><Relationship Id="rId11" Type="http://schemas.openxmlformats.org/officeDocument/2006/relationships/comments" Target="../comments4.xml"/><Relationship Id="rId5" Type="http://schemas.openxmlformats.org/officeDocument/2006/relationships/printerSettings" Target="../printerSettings/printerSettings179.bin"/><Relationship Id="rId10" Type="http://schemas.openxmlformats.org/officeDocument/2006/relationships/vmlDrawing" Target="../drawings/vmlDrawing7.vml"/><Relationship Id="rId4" Type="http://schemas.openxmlformats.org/officeDocument/2006/relationships/printerSettings" Target="../printerSettings/printerSettings178.bin"/><Relationship Id="rId9" Type="http://schemas.openxmlformats.org/officeDocument/2006/relationships/printerSettings" Target="../printerSettings/printerSettings183.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91.bin"/><Relationship Id="rId3" Type="http://schemas.openxmlformats.org/officeDocument/2006/relationships/printerSettings" Target="../printerSettings/printerSettings186.bin"/><Relationship Id="rId7" Type="http://schemas.openxmlformats.org/officeDocument/2006/relationships/printerSettings" Target="../printerSettings/printerSettings190.bin"/><Relationship Id="rId2" Type="http://schemas.openxmlformats.org/officeDocument/2006/relationships/printerSettings" Target="../printerSettings/printerSettings185.bin"/><Relationship Id="rId1" Type="http://schemas.openxmlformats.org/officeDocument/2006/relationships/printerSettings" Target="../printerSettings/printerSettings184.bin"/><Relationship Id="rId6" Type="http://schemas.openxmlformats.org/officeDocument/2006/relationships/printerSettings" Target="../printerSettings/printerSettings189.bin"/><Relationship Id="rId5" Type="http://schemas.openxmlformats.org/officeDocument/2006/relationships/printerSettings" Target="../printerSettings/printerSettings188.bin"/><Relationship Id="rId4" Type="http://schemas.openxmlformats.org/officeDocument/2006/relationships/printerSettings" Target="../printerSettings/printerSettings187.bin"/><Relationship Id="rId9" Type="http://schemas.openxmlformats.org/officeDocument/2006/relationships/printerSettings" Target="../printerSettings/printerSettings192.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00.bin"/><Relationship Id="rId3" Type="http://schemas.openxmlformats.org/officeDocument/2006/relationships/printerSettings" Target="../printerSettings/printerSettings195.bin"/><Relationship Id="rId7" Type="http://schemas.openxmlformats.org/officeDocument/2006/relationships/printerSettings" Target="../printerSettings/printerSettings199.bin"/><Relationship Id="rId2" Type="http://schemas.openxmlformats.org/officeDocument/2006/relationships/printerSettings" Target="../printerSettings/printerSettings194.bin"/><Relationship Id="rId1" Type="http://schemas.openxmlformats.org/officeDocument/2006/relationships/printerSettings" Target="../printerSettings/printerSettings193.bin"/><Relationship Id="rId6" Type="http://schemas.openxmlformats.org/officeDocument/2006/relationships/printerSettings" Target="../printerSettings/printerSettings198.bin"/><Relationship Id="rId5" Type="http://schemas.openxmlformats.org/officeDocument/2006/relationships/printerSettings" Target="../printerSettings/printerSettings197.bin"/><Relationship Id="rId4" Type="http://schemas.openxmlformats.org/officeDocument/2006/relationships/printerSettings" Target="../printerSettings/printerSettings196.bin"/><Relationship Id="rId9" Type="http://schemas.openxmlformats.org/officeDocument/2006/relationships/printerSettings" Target="../printerSettings/printerSettings201.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09.bin"/><Relationship Id="rId3" Type="http://schemas.openxmlformats.org/officeDocument/2006/relationships/printerSettings" Target="../printerSettings/printerSettings204.bin"/><Relationship Id="rId7" Type="http://schemas.openxmlformats.org/officeDocument/2006/relationships/printerSettings" Target="../printerSettings/printerSettings208.bin"/><Relationship Id="rId2" Type="http://schemas.openxmlformats.org/officeDocument/2006/relationships/printerSettings" Target="../printerSettings/printerSettings203.bin"/><Relationship Id="rId1" Type="http://schemas.openxmlformats.org/officeDocument/2006/relationships/printerSettings" Target="../printerSettings/printerSettings202.bin"/><Relationship Id="rId6" Type="http://schemas.openxmlformats.org/officeDocument/2006/relationships/printerSettings" Target="../printerSettings/printerSettings207.bin"/><Relationship Id="rId5" Type="http://schemas.openxmlformats.org/officeDocument/2006/relationships/printerSettings" Target="../printerSettings/printerSettings206.bin"/><Relationship Id="rId4" Type="http://schemas.openxmlformats.org/officeDocument/2006/relationships/printerSettings" Target="../printerSettings/printerSettings205.bin"/><Relationship Id="rId9" Type="http://schemas.openxmlformats.org/officeDocument/2006/relationships/printerSettings" Target="../printerSettings/printerSettings210.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18.bin"/><Relationship Id="rId3" Type="http://schemas.openxmlformats.org/officeDocument/2006/relationships/printerSettings" Target="../printerSettings/printerSettings213.bin"/><Relationship Id="rId7" Type="http://schemas.openxmlformats.org/officeDocument/2006/relationships/printerSettings" Target="../printerSettings/printerSettings217.bin"/><Relationship Id="rId2" Type="http://schemas.openxmlformats.org/officeDocument/2006/relationships/printerSettings" Target="../printerSettings/printerSettings212.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5" Type="http://schemas.openxmlformats.org/officeDocument/2006/relationships/printerSettings" Target="../printerSettings/printerSettings215.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27.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5" Type="http://schemas.openxmlformats.org/officeDocument/2006/relationships/printerSettings" Target="../printerSettings/printerSettings224.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36.bin"/><Relationship Id="rId3" Type="http://schemas.openxmlformats.org/officeDocument/2006/relationships/printerSettings" Target="../printerSettings/printerSettings231.bin"/><Relationship Id="rId7" Type="http://schemas.openxmlformats.org/officeDocument/2006/relationships/printerSettings" Target="../printerSettings/printerSettings235.bin"/><Relationship Id="rId2" Type="http://schemas.openxmlformats.org/officeDocument/2006/relationships/printerSettings" Target="../printerSettings/printerSettings230.bin"/><Relationship Id="rId1" Type="http://schemas.openxmlformats.org/officeDocument/2006/relationships/printerSettings" Target="../printerSettings/printerSettings229.bin"/><Relationship Id="rId6" Type="http://schemas.openxmlformats.org/officeDocument/2006/relationships/printerSettings" Target="../printerSettings/printerSettings234.bin"/><Relationship Id="rId5" Type="http://schemas.openxmlformats.org/officeDocument/2006/relationships/printerSettings" Target="../printerSettings/printerSettings233.bin"/><Relationship Id="rId4" Type="http://schemas.openxmlformats.org/officeDocument/2006/relationships/printerSettings" Target="../printerSettings/printerSettings232.bin"/><Relationship Id="rId9" Type="http://schemas.openxmlformats.org/officeDocument/2006/relationships/printerSettings" Target="../printerSettings/printerSettings237.bin"/></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45.bin"/><Relationship Id="rId3" Type="http://schemas.openxmlformats.org/officeDocument/2006/relationships/printerSettings" Target="../printerSettings/printerSettings240.bin"/><Relationship Id="rId7" Type="http://schemas.openxmlformats.org/officeDocument/2006/relationships/printerSettings" Target="../printerSettings/printerSettings244.bin"/><Relationship Id="rId2" Type="http://schemas.openxmlformats.org/officeDocument/2006/relationships/printerSettings" Target="../printerSettings/printerSettings239.bin"/><Relationship Id="rId1" Type="http://schemas.openxmlformats.org/officeDocument/2006/relationships/printerSettings" Target="../printerSettings/printerSettings238.bin"/><Relationship Id="rId6" Type="http://schemas.openxmlformats.org/officeDocument/2006/relationships/printerSettings" Target="../printerSettings/printerSettings243.bin"/><Relationship Id="rId5" Type="http://schemas.openxmlformats.org/officeDocument/2006/relationships/printerSettings" Target="../printerSettings/printerSettings242.bin"/><Relationship Id="rId4" Type="http://schemas.openxmlformats.org/officeDocument/2006/relationships/printerSettings" Target="../printerSettings/printerSettings241.bin"/><Relationship Id="rId9" Type="http://schemas.openxmlformats.org/officeDocument/2006/relationships/printerSettings" Target="../printerSettings/printerSettings246.bin"/></Relationships>
</file>

<file path=xl/worksheets/_rels/sheet29.xml.rels><?xml version="1.0" encoding="UTF-8" standalone="yes"?>
<Relationships xmlns="http://schemas.openxmlformats.org/package/2006/relationships"><Relationship Id="rId8" Type="http://schemas.openxmlformats.org/officeDocument/2006/relationships/printerSettings" Target="../printerSettings/printerSettings254.bin"/><Relationship Id="rId3" Type="http://schemas.openxmlformats.org/officeDocument/2006/relationships/printerSettings" Target="../printerSettings/printerSettings249.bin"/><Relationship Id="rId7" Type="http://schemas.openxmlformats.org/officeDocument/2006/relationships/printerSettings" Target="../printerSettings/printerSettings253.bin"/><Relationship Id="rId2" Type="http://schemas.openxmlformats.org/officeDocument/2006/relationships/printerSettings" Target="../printerSettings/printerSettings248.bin"/><Relationship Id="rId1" Type="http://schemas.openxmlformats.org/officeDocument/2006/relationships/printerSettings" Target="../printerSettings/printerSettings247.bin"/><Relationship Id="rId6" Type="http://schemas.openxmlformats.org/officeDocument/2006/relationships/printerSettings" Target="../printerSettings/printerSettings252.bin"/><Relationship Id="rId5" Type="http://schemas.openxmlformats.org/officeDocument/2006/relationships/printerSettings" Target="../printerSettings/printerSettings251.bin"/><Relationship Id="rId4" Type="http://schemas.openxmlformats.org/officeDocument/2006/relationships/printerSettings" Target="../printerSettings/printerSettings250.bin"/><Relationship Id="rId9" Type="http://schemas.openxmlformats.org/officeDocument/2006/relationships/printerSettings" Target="../printerSettings/printerSettings25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comments" Target="../comments1.xml"/><Relationship Id="rId5" Type="http://schemas.openxmlformats.org/officeDocument/2006/relationships/printerSettings" Target="../printerSettings/printerSettings17.bin"/><Relationship Id="rId10" Type="http://schemas.openxmlformats.org/officeDocument/2006/relationships/vmlDrawing" Target="../drawings/vmlDrawing1.vml"/><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vmlDrawing" Target="../drawings/vmlDrawing2.vml"/><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10" Type="http://schemas.openxmlformats.org/officeDocument/2006/relationships/vmlDrawing" Target="../drawings/vmlDrawing3.vml"/><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5.bin"/><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11" Type="http://schemas.openxmlformats.org/officeDocument/2006/relationships/comments" Target="../comments2.xml"/><Relationship Id="rId5" Type="http://schemas.openxmlformats.org/officeDocument/2006/relationships/printerSettings" Target="../printerSettings/printerSettings62.bin"/><Relationship Id="rId10" Type="http://schemas.openxmlformats.org/officeDocument/2006/relationships/vmlDrawing" Target="../drawings/vmlDrawing4.vml"/><Relationship Id="rId4" Type="http://schemas.openxmlformats.org/officeDocument/2006/relationships/printerSettings" Target="../printerSettings/printerSettings61.bin"/><Relationship Id="rId9" Type="http://schemas.openxmlformats.org/officeDocument/2006/relationships/printerSettings" Target="../printerSettings/printerSettings6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s>
</file>

<file path=xl/worksheets/sheet1.xml><?xml version="1.0" encoding="utf-8"?>
<worksheet xmlns="http://schemas.openxmlformats.org/spreadsheetml/2006/main" xmlns:r="http://schemas.openxmlformats.org/officeDocument/2006/relationships">
  <sheetPr codeName="Sheet3">
    <pageSetUpPr autoPageBreaks="0"/>
  </sheetPr>
  <dimension ref="A1:C89"/>
  <sheetViews>
    <sheetView view="pageBreakPreview" zoomScaleSheetLayoutView="100" workbookViewId="0">
      <selection activeCell="B81" sqref="B81:B93"/>
    </sheetView>
  </sheetViews>
  <sheetFormatPr defaultRowHeight="15"/>
  <cols>
    <col min="1" max="1" width="8.28515625" style="280" customWidth="1"/>
    <col min="2" max="2" width="65.28515625" style="279" customWidth="1"/>
    <col min="3" max="3" width="14.5703125" style="281" customWidth="1"/>
    <col min="4" max="16384" width="9.140625" style="279"/>
  </cols>
  <sheetData>
    <row r="1" spans="1:3" ht="15.75">
      <c r="A1" s="1382" t="s">
        <v>258</v>
      </c>
      <c r="B1" s="1382"/>
      <c r="C1" s="1382"/>
    </row>
    <row r="2" spans="1:3" ht="9.9499999999999993" customHeight="1">
      <c r="A2" s="1356"/>
      <c r="B2" s="1356"/>
      <c r="C2" s="1356"/>
    </row>
    <row r="3" spans="1:3">
      <c r="A3" s="1379" t="s">
        <v>6</v>
      </c>
      <c r="B3" s="1379"/>
      <c r="C3" s="1379"/>
    </row>
    <row r="4" spans="1:3" ht="9.9499999999999993" customHeight="1">
      <c r="B4" s="1355"/>
    </row>
    <row r="5" spans="1:3" ht="75.75" customHeight="1">
      <c r="A5" s="1384" t="s">
        <v>278</v>
      </c>
      <c r="B5" s="1385"/>
      <c r="C5" s="1385"/>
    </row>
    <row r="6" spans="1:3" ht="9.9499999999999993" customHeight="1">
      <c r="B6" s="1259"/>
      <c r="C6" s="1259"/>
    </row>
    <row r="7" spans="1:3">
      <c r="B7" s="1383" t="s">
        <v>124</v>
      </c>
      <c r="C7" s="1383"/>
    </row>
    <row r="8" spans="1:3" ht="9.9499999999999993" customHeight="1" thickBot="1"/>
    <row r="9" spans="1:3" ht="18.75" customHeight="1" thickTop="1" thickBot="1">
      <c r="A9" s="282" t="s">
        <v>641</v>
      </c>
      <c r="B9" s="283" t="s">
        <v>260</v>
      </c>
      <c r="C9" s="284" t="s">
        <v>259</v>
      </c>
    </row>
    <row r="10" spans="1:3" ht="15.75" thickTop="1">
      <c r="A10" s="761" t="s">
        <v>642</v>
      </c>
      <c r="B10" s="270" t="s">
        <v>754</v>
      </c>
      <c r="C10" s="286">
        <f>Rev_Cap!E7/100</f>
        <v>102.62</v>
      </c>
    </row>
    <row r="11" spans="1:3">
      <c r="A11" s="762" t="s">
        <v>56</v>
      </c>
      <c r="B11" s="270" t="s">
        <v>255</v>
      </c>
      <c r="C11" s="1265">
        <f>Rev_Cap!E8/100</f>
        <v>5.99</v>
      </c>
    </row>
    <row r="12" spans="1:3" hidden="1">
      <c r="A12" s="762"/>
      <c r="B12" s="270"/>
      <c r="C12" s="287">
        <f>Rev_Cap!E9/100</f>
        <v>0</v>
      </c>
    </row>
    <row r="13" spans="1:3">
      <c r="A13" s="762" t="s">
        <v>57</v>
      </c>
      <c r="B13" s="270" t="s">
        <v>442</v>
      </c>
      <c r="C13" s="287">
        <f>Rev_Cap!E10/100</f>
        <v>480.93</v>
      </c>
    </row>
    <row r="14" spans="1:3">
      <c r="A14" s="762" t="s">
        <v>58</v>
      </c>
      <c r="B14" s="270" t="s">
        <v>256</v>
      </c>
      <c r="C14" s="287">
        <f>Rev_Cap!E11/100</f>
        <v>353.04</v>
      </c>
    </row>
    <row r="15" spans="1:3">
      <c r="A15" s="762" t="s">
        <v>59</v>
      </c>
      <c r="B15" s="270" t="s">
        <v>766</v>
      </c>
      <c r="C15" s="287">
        <f>Rev_Cap!E12/100</f>
        <v>75</v>
      </c>
    </row>
    <row r="16" spans="1:3">
      <c r="A16" s="762" t="s">
        <v>60</v>
      </c>
      <c r="B16" s="270" t="s">
        <v>767</v>
      </c>
      <c r="C16" s="287">
        <f>Rev_Cap!E13/100</f>
        <v>164.76</v>
      </c>
    </row>
    <row r="17" spans="1:3">
      <c r="A17" s="762" t="s">
        <v>61</v>
      </c>
      <c r="B17" s="270" t="s">
        <v>768</v>
      </c>
      <c r="C17" s="287">
        <f>Rev_Cap!E14/100</f>
        <v>2.5</v>
      </c>
    </row>
    <row r="18" spans="1:3">
      <c r="A18" s="762" t="s">
        <v>62</v>
      </c>
      <c r="B18" s="270" t="s">
        <v>769</v>
      </c>
      <c r="C18" s="287">
        <f>Rev_Cap!E15/100</f>
        <v>1</v>
      </c>
    </row>
    <row r="19" spans="1:3">
      <c r="A19" s="763" t="s">
        <v>308</v>
      </c>
      <c r="B19" s="270" t="s">
        <v>770</v>
      </c>
      <c r="C19" s="287">
        <f>Rev_Cap!E16/100</f>
        <v>36885.08</v>
      </c>
    </row>
    <row r="20" spans="1:3" ht="26.1" customHeight="1">
      <c r="A20" s="762" t="s">
        <v>309</v>
      </c>
      <c r="B20" s="276" t="s">
        <v>771</v>
      </c>
      <c r="C20" s="287">
        <f>Rev_Cap!E17/100</f>
        <v>140</v>
      </c>
    </row>
    <row r="21" spans="1:3">
      <c r="A21" s="762" t="s">
        <v>310</v>
      </c>
      <c r="B21" s="270" t="s">
        <v>776</v>
      </c>
      <c r="C21" s="287">
        <f>Rev_Cap!E18/100</f>
        <v>4</v>
      </c>
    </row>
    <row r="22" spans="1:3">
      <c r="A22" s="762" t="s">
        <v>311</v>
      </c>
      <c r="B22" s="270" t="s">
        <v>777</v>
      </c>
      <c r="C22" s="287">
        <f>Rev_Cap!E19/100</f>
        <v>7</v>
      </c>
    </row>
    <row r="23" spans="1:3" hidden="1">
      <c r="A23" s="762" t="s">
        <v>312</v>
      </c>
      <c r="B23" s="270" t="s">
        <v>778</v>
      </c>
      <c r="C23" s="287">
        <f>Rev_Cap!E20/100</f>
        <v>0</v>
      </c>
    </row>
    <row r="24" spans="1:3" s="285" customFormat="1">
      <c r="A24" s="762" t="s">
        <v>312</v>
      </c>
      <c r="B24" s="270" t="s">
        <v>257</v>
      </c>
      <c r="C24" s="287">
        <f>Rev_Cap!E21/100</f>
        <v>25</v>
      </c>
    </row>
    <row r="25" spans="1:3" s="285" customFormat="1">
      <c r="A25" s="762" t="s">
        <v>313</v>
      </c>
      <c r="B25" s="270" t="s">
        <v>780</v>
      </c>
      <c r="C25" s="287">
        <f>Rev_Cap!E22/100</f>
        <v>60.19</v>
      </c>
    </row>
    <row r="26" spans="1:3" s="285" customFormat="1">
      <c r="A26" s="762" t="s">
        <v>314</v>
      </c>
      <c r="B26" s="777" t="s">
        <v>781</v>
      </c>
      <c r="C26" s="287">
        <f>Rev_Cap!E23/100</f>
        <v>46.23</v>
      </c>
    </row>
    <row r="27" spans="1:3" s="285" customFormat="1">
      <c r="A27" s="762" t="s">
        <v>315</v>
      </c>
      <c r="B27" s="777" t="s">
        <v>782</v>
      </c>
      <c r="C27" s="287">
        <f>Rev_Cap!E24/100</f>
        <v>0.27</v>
      </c>
    </row>
    <row r="28" spans="1:3" s="285" customFormat="1">
      <c r="A28" s="762" t="s">
        <v>316</v>
      </c>
      <c r="B28" s="270" t="s">
        <v>162</v>
      </c>
      <c r="C28" s="287">
        <f>Rev_Cap!E25/100</f>
        <v>6</v>
      </c>
    </row>
    <row r="29" spans="1:3" s="285" customFormat="1">
      <c r="A29" s="762" t="s">
        <v>317</v>
      </c>
      <c r="B29" s="777" t="s">
        <v>0</v>
      </c>
      <c r="C29" s="287">
        <f>Rev_Cap!E26/100</f>
        <v>13</v>
      </c>
    </row>
    <row r="30" spans="1:3" s="285" customFormat="1">
      <c r="A30" s="762" t="s">
        <v>318</v>
      </c>
      <c r="B30" s="777" t="s">
        <v>1</v>
      </c>
      <c r="C30" s="287">
        <f>Rev_Cap!E27/100</f>
        <v>513.79999999999995</v>
      </c>
    </row>
    <row r="31" spans="1:3" s="285" customFormat="1">
      <c r="A31" s="764" t="s">
        <v>319</v>
      </c>
      <c r="B31" s="777" t="s">
        <v>163</v>
      </c>
      <c r="C31" s="287">
        <f>Rev_Cap!E28/100</f>
        <v>59</v>
      </c>
    </row>
    <row r="32" spans="1:3" s="285" customFormat="1" hidden="1">
      <c r="A32" s="764"/>
      <c r="B32" s="777"/>
      <c r="C32" s="287">
        <f>Rev_Cap!E29/100</f>
        <v>0</v>
      </c>
    </row>
    <row r="33" spans="1:3" s="285" customFormat="1">
      <c r="A33" s="765" t="s">
        <v>320</v>
      </c>
      <c r="B33" s="777" t="s">
        <v>244</v>
      </c>
      <c r="C33" s="287">
        <f>Rev_Cap!E30/100</f>
        <v>382.76</v>
      </c>
    </row>
    <row r="34" spans="1:3" ht="15.75" thickBot="1">
      <c r="A34" s="766" t="s">
        <v>321</v>
      </c>
      <c r="B34" s="777" t="s">
        <v>165</v>
      </c>
      <c r="C34" s="287">
        <f>Rev_Cap!E31/100</f>
        <v>203.16</v>
      </c>
    </row>
    <row r="35" spans="1:3" ht="16.5" thickTop="1" thickBot="1">
      <c r="A35" s="1358"/>
      <c r="B35" s="288" t="s">
        <v>322</v>
      </c>
      <c r="C35" s="289">
        <f>SUM(C10:C34)</f>
        <v>39531.330000000009</v>
      </c>
    </row>
    <row r="36" spans="1:3" ht="16.5" thickTop="1" thickBot="1">
      <c r="A36" s="1359"/>
      <c r="B36" s="1360"/>
      <c r="C36" s="1361"/>
    </row>
    <row r="37" spans="1:3" ht="16.5" thickTop="1" thickBot="1">
      <c r="A37" s="282" t="s">
        <v>323</v>
      </c>
      <c r="B37" s="283" t="s">
        <v>324</v>
      </c>
      <c r="C37" s="284" t="s">
        <v>259</v>
      </c>
    </row>
    <row r="38" spans="1:3" ht="15.75" thickTop="1">
      <c r="A38" s="761" t="s">
        <v>642</v>
      </c>
      <c r="B38" s="270" t="s">
        <v>754</v>
      </c>
      <c r="C38" s="286">
        <f>Rev_Cap!F7/100</f>
        <v>6.75</v>
      </c>
    </row>
    <row r="39" spans="1:3">
      <c r="A39" s="762" t="s">
        <v>56</v>
      </c>
      <c r="B39" s="270" t="s">
        <v>255</v>
      </c>
      <c r="C39" s="1265">
        <f>Rev_Cap!F8/100</f>
        <v>345.41</v>
      </c>
    </row>
    <row r="40" spans="1:3">
      <c r="A40" s="762" t="s">
        <v>57</v>
      </c>
      <c r="B40" s="270" t="s">
        <v>441</v>
      </c>
      <c r="C40" s="287">
        <f>Rev_Cap!F9/100</f>
        <v>123</v>
      </c>
    </row>
    <row r="41" spans="1:3">
      <c r="A41" s="762" t="s">
        <v>58</v>
      </c>
      <c r="B41" s="270" t="s">
        <v>442</v>
      </c>
      <c r="C41" s="287">
        <f>Rev_Cap!F10/100</f>
        <v>371</v>
      </c>
    </row>
    <row r="42" spans="1:3">
      <c r="A42" s="762" t="s">
        <v>59</v>
      </c>
      <c r="B42" s="270" t="s">
        <v>256</v>
      </c>
      <c r="C42" s="287">
        <f>Rev_Cap!F11/100</f>
        <v>18.670000000000002</v>
      </c>
    </row>
    <row r="43" spans="1:3" hidden="1">
      <c r="A43" s="762" t="s">
        <v>60</v>
      </c>
      <c r="B43" s="270" t="s">
        <v>766</v>
      </c>
      <c r="C43" s="287">
        <f>Rev_Cap!F12/100</f>
        <v>0</v>
      </c>
    </row>
    <row r="44" spans="1:3">
      <c r="A44" s="762" t="s">
        <v>60</v>
      </c>
      <c r="B44" s="270" t="s">
        <v>767</v>
      </c>
      <c r="C44" s="287">
        <f>Rev_Cap!F13/100</f>
        <v>103.25</v>
      </c>
    </row>
    <row r="45" spans="1:3" hidden="1">
      <c r="A45" s="762" t="s">
        <v>62</v>
      </c>
      <c r="B45" s="270" t="s">
        <v>768</v>
      </c>
      <c r="C45" s="287">
        <f>Rev_Cap!F14/100</f>
        <v>0</v>
      </c>
    </row>
    <row r="46" spans="1:3" hidden="1">
      <c r="A46" s="763" t="s">
        <v>308</v>
      </c>
      <c r="B46" s="270" t="s">
        <v>769</v>
      </c>
      <c r="C46" s="287">
        <f>Rev_Cap!F15/100</f>
        <v>0</v>
      </c>
    </row>
    <row r="47" spans="1:3">
      <c r="A47" s="762" t="s">
        <v>61</v>
      </c>
      <c r="B47" s="270" t="s">
        <v>770</v>
      </c>
      <c r="C47" s="287">
        <f>Rev_Cap!F16/100</f>
        <v>289</v>
      </c>
    </row>
    <row r="48" spans="1:3" ht="26.1" customHeight="1">
      <c r="A48" s="762" t="s">
        <v>62</v>
      </c>
      <c r="B48" s="276" t="s">
        <v>771</v>
      </c>
      <c r="C48" s="287">
        <f>Rev_Cap!F17/100</f>
        <v>100</v>
      </c>
    </row>
    <row r="49" spans="1:3">
      <c r="A49" s="762" t="s">
        <v>308</v>
      </c>
      <c r="B49" s="270" t="s">
        <v>776</v>
      </c>
      <c r="C49" s="287">
        <f>Rev_Cap!F18/100</f>
        <v>150</v>
      </c>
    </row>
    <row r="50" spans="1:3" hidden="1">
      <c r="A50" s="763" t="s">
        <v>308</v>
      </c>
      <c r="B50" s="270" t="s">
        <v>777</v>
      </c>
      <c r="C50" s="287">
        <f>Rev_Cap!F19/100</f>
        <v>0</v>
      </c>
    </row>
    <row r="51" spans="1:3">
      <c r="A51" s="763" t="s">
        <v>309</v>
      </c>
      <c r="B51" s="270" t="s">
        <v>778</v>
      </c>
      <c r="C51" s="287">
        <f>Rev_Cap!F20/100</f>
        <v>15.53</v>
      </c>
    </row>
    <row r="52" spans="1:3" hidden="1">
      <c r="A52" s="762" t="s">
        <v>310</v>
      </c>
      <c r="B52" s="270" t="s">
        <v>257</v>
      </c>
      <c r="C52" s="287">
        <f>Rev_Cap!F21/100</f>
        <v>0</v>
      </c>
    </row>
    <row r="53" spans="1:3">
      <c r="A53" s="762" t="s">
        <v>310</v>
      </c>
      <c r="B53" s="270" t="s">
        <v>780</v>
      </c>
      <c r="C53" s="287">
        <f>Rev_Cap!F22/100</f>
        <v>384.29</v>
      </c>
    </row>
    <row r="54" spans="1:3">
      <c r="A54" s="762" t="s">
        <v>311</v>
      </c>
      <c r="B54" s="777" t="s">
        <v>781</v>
      </c>
      <c r="C54" s="287">
        <f>Rev_Cap!F23/100</f>
        <v>416.01</v>
      </c>
    </row>
    <row r="55" spans="1:3" ht="17.25" customHeight="1">
      <c r="A55" s="762" t="s">
        <v>312</v>
      </c>
      <c r="B55" s="777" t="s">
        <v>782</v>
      </c>
      <c r="C55" s="287">
        <f>Rev_Cap!F24/100</f>
        <v>1129.5999999999999</v>
      </c>
    </row>
    <row r="56" spans="1:3" ht="16.5" hidden="1" customHeight="1">
      <c r="A56" s="762" t="s">
        <v>317</v>
      </c>
      <c r="B56" s="270" t="s">
        <v>162</v>
      </c>
      <c r="C56" s="287">
        <f>Rev_Cap!F25/100</f>
        <v>0</v>
      </c>
    </row>
    <row r="57" spans="1:3" hidden="1">
      <c r="A57" s="762" t="s">
        <v>318</v>
      </c>
      <c r="B57" s="777" t="s">
        <v>0</v>
      </c>
      <c r="C57" s="287">
        <f>Rev_Cap!F26/100</f>
        <v>0</v>
      </c>
    </row>
    <row r="58" spans="1:3">
      <c r="A58" s="762" t="s">
        <v>313</v>
      </c>
      <c r="B58" s="777" t="s">
        <v>1</v>
      </c>
      <c r="C58" s="287">
        <f>Rev_Cap!F27/100</f>
        <v>199.99</v>
      </c>
    </row>
    <row r="59" spans="1:3" hidden="1">
      <c r="A59" s="765" t="s">
        <v>320</v>
      </c>
      <c r="B59" s="777" t="s">
        <v>163</v>
      </c>
      <c r="C59" s="287">
        <f>Rev_Cap!F28/100</f>
        <v>0</v>
      </c>
    </row>
    <row r="60" spans="1:3">
      <c r="A60" s="762" t="s">
        <v>314</v>
      </c>
      <c r="B60" s="270" t="s">
        <v>164</v>
      </c>
      <c r="C60" s="287">
        <f>Rev_Cap!F29/100</f>
        <v>690</v>
      </c>
    </row>
    <row r="61" spans="1:3" hidden="1">
      <c r="A61" s="766" t="s">
        <v>321</v>
      </c>
      <c r="B61" s="777" t="s">
        <v>244</v>
      </c>
      <c r="C61" s="287">
        <f>Rev_Cap!F30/100</f>
        <v>0</v>
      </c>
    </row>
    <row r="62" spans="1:3" hidden="1">
      <c r="A62" s="766" t="s">
        <v>321</v>
      </c>
      <c r="B62" s="777" t="s">
        <v>165</v>
      </c>
      <c r="C62" s="287">
        <f>Rev_Cap!F31/100</f>
        <v>0</v>
      </c>
    </row>
    <row r="63" spans="1:3">
      <c r="A63" s="1260"/>
      <c r="B63" s="1261" t="s">
        <v>367</v>
      </c>
      <c r="C63" s="1262">
        <f>SUM(C38:C60)</f>
        <v>4342.5</v>
      </c>
    </row>
    <row r="64" spans="1:3">
      <c r="A64" s="1260"/>
      <c r="B64" s="1261" t="s">
        <v>368</v>
      </c>
      <c r="C64" s="1262">
        <f>C63+C35</f>
        <v>43873.830000000009</v>
      </c>
    </row>
    <row r="65" spans="1:3" ht="9" customHeight="1">
      <c r="A65" s="1266"/>
      <c r="B65" s="1267"/>
      <c r="C65" s="1268"/>
    </row>
    <row r="66" spans="1:3">
      <c r="A66" s="769"/>
      <c r="B66" s="1267" t="s">
        <v>369</v>
      </c>
      <c r="C66" s="1357" t="s">
        <v>4</v>
      </c>
    </row>
    <row r="67" spans="1:3">
      <c r="A67" s="769" t="s">
        <v>261</v>
      </c>
      <c r="B67" s="1263" t="s">
        <v>265</v>
      </c>
      <c r="C67" s="1264" t="e">
        <f>'SUMMARY '!E33/100</f>
        <v>#REF!</v>
      </c>
    </row>
    <row r="68" spans="1:3">
      <c r="A68" s="769" t="s">
        <v>262</v>
      </c>
      <c r="B68" s="1263" t="s">
        <v>266</v>
      </c>
      <c r="C68" s="1264" t="e">
        <f>'SUMMARY '!G33/100</f>
        <v>#REF!</v>
      </c>
    </row>
    <row r="69" spans="1:3" ht="15" customHeight="1">
      <c r="A69" s="769" t="s">
        <v>263</v>
      </c>
      <c r="B69" s="1263" t="s">
        <v>275</v>
      </c>
      <c r="C69" s="1264" t="e">
        <f>'SUMMARY '!#REF!/100</f>
        <v>#REF!</v>
      </c>
    </row>
    <row r="70" spans="1:3" ht="15" customHeight="1">
      <c r="A70" s="769" t="s">
        <v>264</v>
      </c>
      <c r="B70" s="1263" t="s">
        <v>276</v>
      </c>
      <c r="C70" s="1264">
        <v>1448</v>
      </c>
    </row>
    <row r="71" spans="1:3">
      <c r="A71" s="769" t="s">
        <v>277</v>
      </c>
      <c r="B71" s="1263" t="s">
        <v>122</v>
      </c>
      <c r="C71" s="1264" t="e">
        <f>'SUMMARY '!H33/100</f>
        <v>#REF!</v>
      </c>
    </row>
    <row r="72" spans="1:3">
      <c r="A72" s="769"/>
      <c r="B72" s="1267" t="s">
        <v>656</v>
      </c>
      <c r="C72" s="1268" t="e">
        <f>SUM(C67:C71)</f>
        <v>#REF!</v>
      </c>
    </row>
    <row r="73" spans="1:3" ht="9" customHeight="1">
      <c r="A73" s="769"/>
      <c r="B73" s="1263"/>
      <c r="C73" s="1264"/>
    </row>
    <row r="74" spans="1:3" ht="30" customHeight="1">
      <c r="A74" s="1380" t="s">
        <v>7</v>
      </c>
      <c r="B74" s="1386"/>
      <c r="C74" s="1386"/>
    </row>
    <row r="75" spans="1:3" ht="9" customHeight="1">
      <c r="B75" s="1278"/>
      <c r="C75" s="1279"/>
    </row>
    <row r="76" spans="1:3" ht="58.5" customHeight="1">
      <c r="A76" s="1380" t="s">
        <v>5</v>
      </c>
      <c r="B76" s="1386"/>
      <c r="C76" s="1386"/>
    </row>
    <row r="77" spans="1:3" ht="9" customHeight="1">
      <c r="B77" s="1278"/>
      <c r="C77" s="1279"/>
    </row>
    <row r="78" spans="1:3" ht="30" customHeight="1">
      <c r="A78" s="1380" t="s">
        <v>9</v>
      </c>
      <c r="B78" s="1381"/>
      <c r="C78" s="1381"/>
    </row>
    <row r="79" spans="1:3">
      <c r="A79" s="1378" t="s">
        <v>597</v>
      </c>
      <c r="B79" s="1378"/>
      <c r="C79" s="1378"/>
    </row>
    <row r="80" spans="1:3">
      <c r="A80" s="769"/>
      <c r="B80" s="1263"/>
      <c r="C80" s="1264"/>
    </row>
    <row r="81" spans="1:3">
      <c r="A81" s="769"/>
      <c r="B81" s="1263"/>
      <c r="C81" s="1264"/>
    </row>
    <row r="82" spans="1:3">
      <c r="A82" s="769"/>
      <c r="B82" s="1263"/>
      <c r="C82" s="1264"/>
    </row>
    <row r="83" spans="1:3">
      <c r="A83" s="769"/>
      <c r="B83" s="1263"/>
      <c r="C83" s="1264"/>
    </row>
    <row r="84" spans="1:3">
      <c r="A84" s="769"/>
      <c r="B84" s="1263"/>
      <c r="C84" s="1264"/>
    </row>
    <row r="85" spans="1:3">
      <c r="A85" s="769"/>
      <c r="B85" s="1263"/>
      <c r="C85" s="1264"/>
    </row>
    <row r="86" spans="1:3">
      <c r="A86" s="769"/>
      <c r="B86" s="1263"/>
      <c r="C86" s="1264"/>
    </row>
    <row r="87" spans="1:3">
      <c r="A87" s="769"/>
      <c r="B87" s="767"/>
      <c r="C87" s="768"/>
    </row>
    <row r="88" spans="1:3">
      <c r="A88" s="769"/>
      <c r="B88" s="767"/>
      <c r="C88" s="768"/>
    </row>
    <row r="89" spans="1:3">
      <c r="A89" s="769"/>
      <c r="B89" s="767"/>
      <c r="C89" s="768"/>
    </row>
  </sheetData>
  <customSheetViews>
    <customSheetView guid="{44B5F5DE-C96C-4269-969A-574D4EEEEEF5}" printArea="1" hiddenRows="1" view="pageBreakPreview" showRuler="0">
      <selection activeCell="C20" sqref="C20"/>
      <pageMargins left="0.74803149606299213" right="0.74803149606299213" top="0.74803149606299213" bottom="4.1338582677165361" header="0.51181102362204722" footer="0.51181102362204722"/>
      <printOptions horizontalCentered="1"/>
      <pageSetup paperSize="9" orientation="portrait" r:id="rId1"/>
      <headerFooter alignWithMargins="0"/>
    </customSheetView>
    <customSheetView guid="{9AB94DEC-E115-4D58-A012-E99EA3B9CE7A}" view="pageBreakPreview" showRuler="0" topLeftCell="A52">
      <selection activeCell="F10" sqref="F10"/>
      <pageMargins left="0.74803149606299213" right="0.74803149606299213" top="0.74803149606299213" bottom="4.1338582677165361" header="0.51181102362204722" footer="0.51181102362204722"/>
      <printOptions horizontalCentered="1"/>
      <pageSetup paperSize="9" orientation="portrait" r:id="rId2"/>
      <headerFooter alignWithMargins="0"/>
    </customSheetView>
  </customSheetViews>
  <mergeCells count="8">
    <mergeCell ref="A79:C79"/>
    <mergeCell ref="A3:C3"/>
    <mergeCell ref="A78:C78"/>
    <mergeCell ref="A1:C1"/>
    <mergeCell ref="B7:C7"/>
    <mergeCell ref="A5:C5"/>
    <mergeCell ref="A74:C74"/>
    <mergeCell ref="A76:C76"/>
  </mergeCells>
  <phoneticPr fontId="0" type="noConversion"/>
  <printOptions horizontalCentered="1"/>
  <pageMargins left="0.74803149606299202" right="0.74803149606299202" top="0.74803149599999996" bottom="3.383858268" header="0.511811023622047" footer="3"/>
  <pageSetup paperSize="9" orientation="portrait" r:id="rId3"/>
  <headerFooter alignWithMargins="0">
    <oddFooter>&amp;C&amp;"Times New Roman,Bold"&amp;11{ii}</oddFooter>
  </headerFooter>
</worksheet>
</file>

<file path=xl/worksheets/sheet10.xml><?xml version="1.0" encoding="utf-8"?>
<worksheet xmlns="http://schemas.openxmlformats.org/spreadsheetml/2006/main" xmlns:r="http://schemas.openxmlformats.org/officeDocument/2006/relationships">
  <sheetPr syncVertical="1" syncRef="A61" transitionEvaluation="1" codeName="Sheet15"/>
  <dimension ref="A1:H85"/>
  <sheetViews>
    <sheetView view="pageBreakPreview" topLeftCell="A61" zoomScaleNormal="115" zoomScaleSheetLayoutView="100" workbookViewId="0">
      <selection activeCell="I72" sqref="I1:O72"/>
    </sheetView>
  </sheetViews>
  <sheetFormatPr defaultColWidth="11" defaultRowHeight="12.75"/>
  <cols>
    <col min="1" max="1" width="6.42578125" style="227" customWidth="1"/>
    <col min="2" max="2" width="8.140625" style="231" customWidth="1"/>
    <col min="3" max="3" width="34.5703125" style="112" customWidth="1"/>
    <col min="4" max="4" width="7.140625" style="119" customWidth="1"/>
    <col min="5" max="5" width="8.140625" style="119" customWidth="1"/>
    <col min="6" max="6" width="10.42578125" style="112" customWidth="1"/>
    <col min="7" max="7" width="8.5703125" style="112" customWidth="1"/>
    <col min="8" max="8" width="3.140625" style="112" customWidth="1"/>
    <col min="9" max="16384" width="11" style="112"/>
  </cols>
  <sheetData>
    <row r="1" spans="1:8">
      <c r="A1" s="1416" t="s">
        <v>523</v>
      </c>
      <c r="B1" s="1416"/>
      <c r="C1" s="1416"/>
      <c r="D1" s="1416"/>
      <c r="E1" s="1416"/>
      <c r="F1" s="1416"/>
      <c r="G1" s="1416"/>
    </row>
    <row r="2" spans="1:8">
      <c r="A2" s="1415" t="s">
        <v>524</v>
      </c>
      <c r="B2" s="1415"/>
      <c r="C2" s="1415"/>
      <c r="D2" s="1415"/>
      <c r="E2" s="1415"/>
      <c r="F2" s="1415"/>
      <c r="G2" s="1415"/>
    </row>
    <row r="3" spans="1:8" ht="11.1" customHeight="1">
      <c r="E3" s="118"/>
      <c r="G3" s="294"/>
    </row>
    <row r="4" spans="1:8">
      <c r="A4" s="1396" t="s">
        <v>677</v>
      </c>
      <c r="B4" s="1396"/>
      <c r="C4" s="1396"/>
      <c r="D4" s="1396"/>
      <c r="E4" s="1396"/>
      <c r="F4" s="1396"/>
      <c r="G4" s="1396"/>
    </row>
    <row r="5" spans="1:8" ht="11.1" customHeight="1">
      <c r="A5" s="541"/>
      <c r="B5" s="1397"/>
      <c r="C5" s="1397"/>
      <c r="D5" s="1397"/>
      <c r="E5" s="1397"/>
      <c r="F5" s="1397"/>
      <c r="G5" s="1397"/>
    </row>
    <row r="6" spans="1:8">
      <c r="A6" s="541"/>
      <c r="B6" s="359"/>
      <c r="C6" s="359"/>
      <c r="D6" s="708"/>
      <c r="E6" s="709" t="s">
        <v>502</v>
      </c>
      <c r="F6" s="709" t="s">
        <v>503</v>
      </c>
      <c r="G6" s="709" t="s">
        <v>718</v>
      </c>
    </row>
    <row r="7" spans="1:8">
      <c r="A7" s="541"/>
      <c r="B7" s="711" t="s">
        <v>504</v>
      </c>
      <c r="C7" s="359" t="s">
        <v>774</v>
      </c>
      <c r="D7" s="712" t="s">
        <v>657</v>
      </c>
      <c r="E7" s="361">
        <v>438107</v>
      </c>
      <c r="F7" s="361">
        <v>420000</v>
      </c>
      <c r="G7" s="361">
        <f>SUM(E7:F7)</f>
        <v>858107</v>
      </c>
    </row>
    <row r="8" spans="1:8">
      <c r="A8" s="541"/>
      <c r="B8" s="711" t="s">
        <v>505</v>
      </c>
      <c r="C8" s="714" t="s">
        <v>506</v>
      </c>
      <c r="D8" s="715"/>
      <c r="E8" s="362"/>
      <c r="F8" s="362"/>
      <c r="G8" s="362"/>
    </row>
    <row r="9" spans="1:8">
      <c r="A9" s="541"/>
      <c r="B9" s="711"/>
      <c r="C9" s="714" t="s">
        <v>711</v>
      </c>
      <c r="D9" s="715" t="s">
        <v>657</v>
      </c>
      <c r="E9" s="362">
        <f>G43</f>
        <v>16476</v>
      </c>
      <c r="F9" s="717">
        <f>G69</f>
        <v>10325</v>
      </c>
      <c r="G9" s="362">
        <f>SUM(E9:F9)</f>
        <v>26801</v>
      </c>
    </row>
    <row r="10" spans="1:8">
      <c r="A10" s="541"/>
      <c r="B10" s="718" t="s">
        <v>656</v>
      </c>
      <c r="C10" s="359" t="s">
        <v>673</v>
      </c>
      <c r="D10" s="719" t="s">
        <v>657</v>
      </c>
      <c r="E10" s="720">
        <f>SUM(E7:E9)</f>
        <v>454583</v>
      </c>
      <c r="F10" s="720">
        <f>SUM(F7:F9)</f>
        <v>430325</v>
      </c>
      <c r="G10" s="720">
        <f>SUM(E10:F10)</f>
        <v>884908</v>
      </c>
    </row>
    <row r="11" spans="1:8" ht="11.1" customHeight="1">
      <c r="A11" s="541"/>
      <c r="B11" s="711"/>
      <c r="C11" s="359"/>
      <c r="D11" s="360"/>
      <c r="E11" s="360"/>
      <c r="F11" s="712"/>
      <c r="G11" s="360"/>
    </row>
    <row r="12" spans="1:8">
      <c r="A12" s="541"/>
      <c r="B12" s="711" t="s">
        <v>546</v>
      </c>
      <c r="C12" s="359" t="s">
        <v>547</v>
      </c>
      <c r="D12" s="359"/>
      <c r="E12" s="359"/>
      <c r="F12" s="723"/>
      <c r="G12" s="359"/>
    </row>
    <row r="13" spans="1:8" ht="13.5" thickBot="1">
      <c r="A13" s="725"/>
      <c r="B13" s="1394" t="s">
        <v>129</v>
      </c>
      <c r="C13" s="1394"/>
      <c r="D13" s="1394"/>
      <c r="E13" s="1394"/>
      <c r="F13" s="1394"/>
      <c r="G13" s="1394"/>
    </row>
    <row r="14" spans="1:8" ht="14.25" thickTop="1" thickBot="1">
      <c r="A14" s="725"/>
      <c r="B14" s="1399" t="s">
        <v>557</v>
      </c>
      <c r="C14" s="1399"/>
      <c r="D14" s="1399"/>
      <c r="E14" s="696" t="s">
        <v>658</v>
      </c>
      <c r="F14" s="696" t="s">
        <v>558</v>
      </c>
      <c r="G14" s="729" t="s">
        <v>718</v>
      </c>
    </row>
    <row r="15" spans="1:8" ht="11.1" customHeight="1" thickTop="1">
      <c r="A15" s="356"/>
      <c r="B15" s="357"/>
      <c r="C15" s="734"/>
      <c r="D15" s="735"/>
      <c r="E15" s="735"/>
      <c r="F15" s="735"/>
      <c r="G15" s="735"/>
      <c r="H15" s="116"/>
    </row>
    <row r="16" spans="1:8" ht="14.1" customHeight="1">
      <c r="A16" s="171"/>
      <c r="B16" s="155"/>
      <c r="C16" s="144" t="s">
        <v>660</v>
      </c>
      <c r="D16" s="120"/>
      <c r="E16" s="120"/>
      <c r="F16" s="120"/>
      <c r="G16" s="121"/>
    </row>
    <row r="17" spans="1:8">
      <c r="A17" s="171" t="s">
        <v>661</v>
      </c>
      <c r="B17" s="145">
        <v>2851</v>
      </c>
      <c r="C17" s="144" t="s">
        <v>525</v>
      </c>
      <c r="D17" s="114"/>
      <c r="E17" s="123"/>
      <c r="F17" s="123"/>
      <c r="G17" s="123"/>
    </row>
    <row r="18" spans="1:8">
      <c r="A18" s="171"/>
      <c r="B18" s="150">
        <v>1E-3</v>
      </c>
      <c r="C18" s="144" t="s">
        <v>440</v>
      </c>
      <c r="D18" s="123"/>
      <c r="E18" s="123"/>
      <c r="F18" s="123"/>
      <c r="G18" s="123"/>
    </row>
    <row r="19" spans="1:8">
      <c r="A19" s="171"/>
      <c r="B19" s="155">
        <v>60</v>
      </c>
      <c r="C19" s="133" t="s">
        <v>232</v>
      </c>
      <c r="D19" s="123"/>
      <c r="E19" s="123"/>
      <c r="F19" s="123"/>
      <c r="G19" s="123"/>
    </row>
    <row r="20" spans="1:8">
      <c r="A20" s="171"/>
      <c r="B20" s="132" t="s">
        <v>694</v>
      </c>
      <c r="C20" s="133" t="s">
        <v>664</v>
      </c>
      <c r="D20" s="233"/>
      <c r="E20" s="124">
        <v>110</v>
      </c>
      <c r="F20" s="148">
        <v>0</v>
      </c>
      <c r="G20" s="123">
        <f>E20</f>
        <v>110</v>
      </c>
    </row>
    <row r="21" spans="1:8">
      <c r="A21" s="171" t="s">
        <v>656</v>
      </c>
      <c r="B21" s="155">
        <v>60</v>
      </c>
      <c r="C21" s="133" t="s">
        <v>232</v>
      </c>
      <c r="D21" s="112"/>
      <c r="E21" s="139">
        <f>E20</f>
        <v>110</v>
      </c>
      <c r="F21" s="13">
        <f>F20</f>
        <v>0</v>
      </c>
      <c r="G21" s="139">
        <f>E21</f>
        <v>110</v>
      </c>
    </row>
    <row r="22" spans="1:8">
      <c r="A22" s="171" t="s">
        <v>656</v>
      </c>
      <c r="B22" s="150">
        <v>1E-3</v>
      </c>
      <c r="C22" s="144" t="s">
        <v>440</v>
      </c>
      <c r="D22" s="112"/>
      <c r="E22" s="139">
        <f>E21</f>
        <v>110</v>
      </c>
      <c r="F22" s="13">
        <f>F21</f>
        <v>0</v>
      </c>
      <c r="G22" s="139">
        <f>G21</f>
        <v>110</v>
      </c>
      <c r="H22" s="112" t="s">
        <v>417</v>
      </c>
    </row>
    <row r="23" spans="1:8" ht="11.1" customHeight="1">
      <c r="A23" s="171"/>
      <c r="B23" s="146"/>
      <c r="C23" s="144"/>
      <c r="D23" s="120"/>
      <c r="E23" s="120"/>
      <c r="F23" s="148"/>
      <c r="G23" s="123"/>
    </row>
    <row r="24" spans="1:8">
      <c r="A24" s="171"/>
      <c r="B24" s="150">
        <v>3.0000000000000001E-3</v>
      </c>
      <c r="C24" s="144" t="s">
        <v>622</v>
      </c>
      <c r="D24" s="124"/>
      <c r="E24" s="124"/>
      <c r="F24" s="9"/>
      <c r="G24" s="124"/>
    </row>
    <row r="25" spans="1:8">
      <c r="A25" s="171"/>
      <c r="B25" s="155">
        <v>61</v>
      </c>
      <c r="C25" s="133" t="s">
        <v>382</v>
      </c>
      <c r="D25" s="124"/>
      <c r="E25" s="124"/>
      <c r="F25" s="9"/>
      <c r="G25" s="124"/>
    </row>
    <row r="26" spans="1:8" ht="25.5">
      <c r="A26" s="171"/>
      <c r="B26" s="155">
        <v>60</v>
      </c>
      <c r="C26" s="133" t="s">
        <v>233</v>
      </c>
      <c r="D26" s="124"/>
      <c r="E26" s="124"/>
      <c r="F26" s="9"/>
      <c r="G26" s="124"/>
    </row>
    <row r="27" spans="1:8">
      <c r="A27" s="171"/>
      <c r="B27" s="132" t="s">
        <v>234</v>
      </c>
      <c r="C27" s="133" t="s">
        <v>561</v>
      </c>
      <c r="D27" s="124"/>
      <c r="E27" s="124">
        <v>1124</v>
      </c>
      <c r="F27" s="9">
        <v>0</v>
      </c>
      <c r="G27" s="124">
        <f>E27</f>
        <v>1124</v>
      </c>
    </row>
    <row r="28" spans="1:8" ht="25.5">
      <c r="A28" s="171" t="s">
        <v>656</v>
      </c>
      <c r="B28" s="155">
        <v>60</v>
      </c>
      <c r="C28" s="133" t="s">
        <v>233</v>
      </c>
      <c r="D28" s="124"/>
      <c r="E28" s="139">
        <f>E27</f>
        <v>1124</v>
      </c>
      <c r="F28" s="13">
        <f>F27</f>
        <v>0</v>
      </c>
      <c r="G28" s="139">
        <f>G27</f>
        <v>1124</v>
      </c>
      <c r="H28" s="112" t="s">
        <v>759</v>
      </c>
    </row>
    <row r="29" spans="1:8" ht="11.1" customHeight="1">
      <c r="A29" s="171"/>
      <c r="B29" s="155"/>
      <c r="C29" s="133"/>
      <c r="D29" s="124"/>
      <c r="E29" s="124"/>
      <c r="F29" s="9"/>
      <c r="G29" s="124"/>
    </row>
    <row r="30" spans="1:8">
      <c r="A30" s="171"/>
      <c r="B30" s="155">
        <v>47</v>
      </c>
      <c r="C30" s="133" t="s">
        <v>670</v>
      </c>
      <c r="D30" s="124"/>
      <c r="E30" s="124"/>
      <c r="F30" s="9"/>
      <c r="G30" s="124"/>
    </row>
    <row r="31" spans="1:8">
      <c r="A31" s="171"/>
      <c r="B31" s="132" t="s">
        <v>723</v>
      </c>
      <c r="C31" s="133" t="s">
        <v>664</v>
      </c>
      <c r="D31" s="124"/>
      <c r="E31" s="124">
        <v>520</v>
      </c>
      <c r="F31" s="9">
        <v>0</v>
      </c>
      <c r="G31" s="124">
        <f>E31</f>
        <v>520</v>
      </c>
      <c r="H31" s="112" t="s">
        <v>417</v>
      </c>
    </row>
    <row r="32" spans="1:8">
      <c r="A32" s="171" t="s">
        <v>656</v>
      </c>
      <c r="B32" s="155">
        <v>47</v>
      </c>
      <c r="C32" s="133" t="s">
        <v>670</v>
      </c>
      <c r="D32" s="124"/>
      <c r="E32" s="139">
        <f>E31</f>
        <v>520</v>
      </c>
      <c r="F32" s="13">
        <f>F31</f>
        <v>0</v>
      </c>
      <c r="G32" s="139">
        <f>G31</f>
        <v>520</v>
      </c>
    </row>
    <row r="33" spans="1:8" ht="11.1" customHeight="1">
      <c r="A33" s="171"/>
      <c r="B33" s="155"/>
      <c r="C33" s="133"/>
      <c r="D33" s="124"/>
      <c r="E33" s="124"/>
      <c r="F33" s="9"/>
      <c r="G33" s="124"/>
    </row>
    <row r="34" spans="1:8" ht="25.5">
      <c r="A34" s="171"/>
      <c r="B34" s="155">
        <v>61</v>
      </c>
      <c r="C34" s="133" t="s">
        <v>383</v>
      </c>
      <c r="D34" s="124"/>
      <c r="E34" s="124"/>
      <c r="F34" s="9"/>
      <c r="G34" s="124"/>
    </row>
    <row r="35" spans="1:8">
      <c r="B35" s="132" t="s">
        <v>384</v>
      </c>
      <c r="C35" s="982" t="s">
        <v>667</v>
      </c>
      <c r="D35" s="124"/>
      <c r="E35" s="124">
        <v>4722</v>
      </c>
      <c r="F35" s="9">
        <v>0</v>
      </c>
      <c r="G35" s="124">
        <f>F35+E35</f>
        <v>4722</v>
      </c>
      <c r="H35" s="112" t="s">
        <v>638</v>
      </c>
    </row>
    <row r="36" spans="1:8">
      <c r="A36" s="171" t="s">
        <v>656</v>
      </c>
      <c r="B36" s="155">
        <v>61</v>
      </c>
      <c r="C36" s="133" t="s">
        <v>382</v>
      </c>
      <c r="D36" s="124"/>
      <c r="E36" s="139">
        <f>E35+E32+E28</f>
        <v>6366</v>
      </c>
      <c r="F36" s="13">
        <f>F35+F32+F28</f>
        <v>0</v>
      </c>
      <c r="G36" s="139">
        <f>G35+G32+G28</f>
        <v>6366</v>
      </c>
    </row>
    <row r="37" spans="1:8" ht="11.1" customHeight="1">
      <c r="A37" s="171"/>
      <c r="B37" s="155"/>
      <c r="C37" s="133"/>
      <c r="D37" s="124"/>
      <c r="E37" s="124"/>
      <c r="F37" s="9"/>
      <c r="G37" s="124"/>
    </row>
    <row r="38" spans="1:8" ht="25.5">
      <c r="A38" s="171"/>
      <c r="B38" s="155" t="s">
        <v>516</v>
      </c>
      <c r="C38" s="697" t="s">
        <v>515</v>
      </c>
      <c r="D38" s="124"/>
      <c r="E38" s="124"/>
      <c r="F38" s="9"/>
      <c r="G38" s="124"/>
    </row>
    <row r="39" spans="1:8">
      <c r="A39" s="226"/>
      <c r="B39" s="1041" t="s">
        <v>63</v>
      </c>
      <c r="C39" s="149" t="s">
        <v>667</v>
      </c>
      <c r="D39" s="125"/>
      <c r="E39" s="125">
        <v>10000</v>
      </c>
      <c r="F39" s="12">
        <v>0</v>
      </c>
      <c r="G39" s="125">
        <f>F39+E39</f>
        <v>10000</v>
      </c>
      <c r="H39" s="112" t="s">
        <v>634</v>
      </c>
    </row>
    <row r="40" spans="1:8" ht="25.5">
      <c r="A40" s="171" t="s">
        <v>656</v>
      </c>
      <c r="B40" s="155">
        <v>62</v>
      </c>
      <c r="C40" s="133" t="s">
        <v>515</v>
      </c>
      <c r="D40" s="124"/>
      <c r="E40" s="125">
        <f>E39</f>
        <v>10000</v>
      </c>
      <c r="F40" s="12">
        <f>F39</f>
        <v>0</v>
      </c>
      <c r="G40" s="125">
        <f>G39</f>
        <v>10000</v>
      </c>
    </row>
    <row r="41" spans="1:8">
      <c r="A41" s="171" t="s">
        <v>656</v>
      </c>
      <c r="B41" s="150">
        <v>3.0000000000000001E-3</v>
      </c>
      <c r="C41" s="144" t="s">
        <v>622</v>
      </c>
      <c r="D41" s="124"/>
      <c r="E41" s="139">
        <f>E40+E36</f>
        <v>16366</v>
      </c>
      <c r="F41" s="13">
        <f>F40+F36</f>
        <v>0</v>
      </c>
      <c r="G41" s="139">
        <f>G40+G36</f>
        <v>16366</v>
      </c>
    </row>
    <row r="42" spans="1:8" ht="14.45" customHeight="1">
      <c r="A42" s="133" t="s">
        <v>656</v>
      </c>
      <c r="B42" s="145">
        <v>2851</v>
      </c>
      <c r="C42" s="144" t="s">
        <v>525</v>
      </c>
      <c r="D42" s="124"/>
      <c r="E42" s="139">
        <f>E41+E22</f>
        <v>16476</v>
      </c>
      <c r="F42" s="13">
        <f t="shared" ref="E42:G43" si="0">F41</f>
        <v>0</v>
      </c>
      <c r="G42" s="139">
        <f>G41+G22</f>
        <v>16476</v>
      </c>
    </row>
    <row r="43" spans="1:8" ht="13.35" customHeight="1">
      <c r="A43" s="235" t="s">
        <v>656</v>
      </c>
      <c r="B43" s="153"/>
      <c r="C43" s="154" t="s">
        <v>660</v>
      </c>
      <c r="D43" s="139"/>
      <c r="E43" s="139">
        <f t="shared" si="0"/>
        <v>16476</v>
      </c>
      <c r="F43" s="13">
        <f t="shared" si="0"/>
        <v>0</v>
      </c>
      <c r="G43" s="139">
        <f t="shared" si="0"/>
        <v>16476</v>
      </c>
    </row>
    <row r="44" spans="1:8" ht="8.1" customHeight="1">
      <c r="A44" s="171"/>
      <c r="B44" s="155"/>
      <c r="C44" s="144"/>
      <c r="D44" s="124"/>
      <c r="E44" s="124"/>
      <c r="F44" s="9"/>
      <c r="G44" s="124"/>
    </row>
    <row r="45" spans="1:8" ht="12.95" customHeight="1">
      <c r="A45" s="171"/>
      <c r="B45" s="155"/>
      <c r="C45" s="144" t="s">
        <v>613</v>
      </c>
      <c r="D45" s="124"/>
      <c r="E45" s="124"/>
      <c r="F45" s="9"/>
      <c r="G45" s="124"/>
    </row>
    <row r="46" spans="1:8" ht="25.5">
      <c r="A46" s="171" t="s">
        <v>325</v>
      </c>
      <c r="B46" s="145">
        <v>4851</v>
      </c>
      <c r="C46" s="144" t="s">
        <v>408</v>
      </c>
      <c r="D46" s="124"/>
      <c r="E46" s="124"/>
      <c r="F46" s="9"/>
      <c r="G46" s="124"/>
    </row>
    <row r="47" spans="1:8">
      <c r="A47" s="171"/>
      <c r="B47" s="145" t="s">
        <v>65</v>
      </c>
      <c r="C47" s="352" t="s">
        <v>64</v>
      </c>
      <c r="D47" s="124"/>
      <c r="E47" s="124"/>
      <c r="F47" s="9"/>
      <c r="G47" s="124"/>
    </row>
    <row r="48" spans="1:8" ht="25.5">
      <c r="A48" s="171"/>
      <c r="B48" s="155" t="s">
        <v>514</v>
      </c>
      <c r="C48" s="133" t="s">
        <v>515</v>
      </c>
      <c r="D48" s="124"/>
      <c r="E48" s="124"/>
      <c r="F48" s="9"/>
      <c r="G48" s="124"/>
    </row>
    <row r="49" spans="1:8">
      <c r="A49" s="171"/>
      <c r="B49" s="155" t="s">
        <v>66</v>
      </c>
      <c r="C49" s="133" t="s">
        <v>574</v>
      </c>
      <c r="D49" s="124"/>
      <c r="E49" s="124">
        <v>5000</v>
      </c>
      <c r="F49" s="9">
        <v>0</v>
      </c>
      <c r="G49" s="983">
        <f>F49+E49</f>
        <v>5000</v>
      </c>
      <c r="H49" s="112" t="s">
        <v>634</v>
      </c>
    </row>
    <row r="50" spans="1:8">
      <c r="A50" s="171" t="s">
        <v>656</v>
      </c>
      <c r="B50" s="225">
        <v>0.10199999999999999</v>
      </c>
      <c r="C50" s="144" t="s">
        <v>64</v>
      </c>
      <c r="D50" s="124"/>
      <c r="E50" s="708">
        <f>E49</f>
        <v>5000</v>
      </c>
      <c r="F50" s="13">
        <f>F49</f>
        <v>0</v>
      </c>
      <c r="G50" s="984">
        <f>G49</f>
        <v>5000</v>
      </c>
    </row>
    <row r="51" spans="1:8" ht="8.1" customHeight="1">
      <c r="A51" s="171"/>
      <c r="B51" s="155"/>
      <c r="C51" s="133"/>
      <c r="D51" s="124"/>
      <c r="E51" s="124"/>
      <c r="F51" s="9"/>
      <c r="G51" s="124"/>
    </row>
    <row r="52" spans="1:8" ht="12.95" customHeight="1">
      <c r="A52" s="171"/>
      <c r="B52" s="150" t="s">
        <v>513</v>
      </c>
      <c r="C52" s="144" t="s">
        <v>407</v>
      </c>
      <c r="D52" s="124"/>
      <c r="E52" s="124"/>
      <c r="F52" s="9"/>
      <c r="G52" s="124"/>
    </row>
    <row r="53" spans="1:8" ht="26.25" customHeight="1">
      <c r="A53" s="171"/>
      <c r="B53" s="155" t="s">
        <v>514</v>
      </c>
      <c r="C53" s="133" t="s">
        <v>512</v>
      </c>
      <c r="D53" s="124"/>
      <c r="E53" s="124"/>
      <c r="F53" s="9"/>
      <c r="G53" s="124"/>
    </row>
    <row r="54" spans="1:8" ht="12.95" customHeight="1">
      <c r="A54" s="171"/>
      <c r="B54" s="132" t="s">
        <v>66</v>
      </c>
      <c r="C54" s="133" t="s">
        <v>574</v>
      </c>
      <c r="D54" s="124"/>
      <c r="E54" s="360">
        <v>1225</v>
      </c>
      <c r="F54" s="9">
        <v>0</v>
      </c>
      <c r="G54" s="124">
        <f>F54+E54</f>
        <v>1225</v>
      </c>
      <c r="H54" s="112" t="s">
        <v>638</v>
      </c>
    </row>
    <row r="55" spans="1:8">
      <c r="A55" s="171" t="s">
        <v>656</v>
      </c>
      <c r="B55" s="150">
        <v>0.10299999999999999</v>
      </c>
      <c r="C55" s="144" t="s">
        <v>407</v>
      </c>
      <c r="D55" s="360"/>
      <c r="E55" s="708">
        <f>E54</f>
        <v>1225</v>
      </c>
      <c r="F55" s="137">
        <f>F54</f>
        <v>0</v>
      </c>
      <c r="G55" s="708">
        <f>G54</f>
        <v>1225</v>
      </c>
    </row>
    <row r="56" spans="1:8" ht="12.95" customHeight="1">
      <c r="A56" s="171" t="s">
        <v>656</v>
      </c>
      <c r="B56" s="145">
        <v>4851</v>
      </c>
      <c r="C56" s="144" t="s">
        <v>408</v>
      </c>
      <c r="D56" s="360"/>
      <c r="E56" s="708">
        <f>E55+E50</f>
        <v>6225</v>
      </c>
      <c r="F56" s="137">
        <f>F55+F50</f>
        <v>0</v>
      </c>
      <c r="G56" s="708">
        <f>G55+G50</f>
        <v>6225</v>
      </c>
    </row>
    <row r="57" spans="1:8" ht="8.1" customHeight="1">
      <c r="A57" s="171"/>
      <c r="B57" s="155"/>
      <c r="C57" s="133"/>
      <c r="D57" s="360"/>
      <c r="E57" s="360"/>
      <c r="F57" s="163"/>
      <c r="G57" s="360"/>
    </row>
    <row r="58" spans="1:8">
      <c r="A58" s="171" t="s">
        <v>325</v>
      </c>
      <c r="B58" s="145">
        <v>4860</v>
      </c>
      <c r="C58" s="144" t="s">
        <v>652</v>
      </c>
      <c r="D58" s="124"/>
      <c r="E58" s="124"/>
      <c r="F58" s="9"/>
      <c r="G58" s="124"/>
    </row>
    <row r="59" spans="1:8">
      <c r="A59" s="171"/>
      <c r="B59" s="155">
        <v>60</v>
      </c>
      <c r="C59" s="133" t="s">
        <v>623</v>
      </c>
      <c r="D59" s="124"/>
      <c r="E59" s="124"/>
      <c r="F59" s="9"/>
      <c r="G59" s="124"/>
    </row>
    <row r="60" spans="1:8">
      <c r="A60" s="171"/>
      <c r="B60" s="985" t="s">
        <v>653</v>
      </c>
      <c r="C60" s="352" t="s">
        <v>623</v>
      </c>
      <c r="D60" s="124"/>
      <c r="E60" s="124"/>
      <c r="F60" s="9"/>
      <c r="G60" s="124"/>
    </row>
    <row r="61" spans="1:8">
      <c r="A61" s="171"/>
      <c r="B61" s="155">
        <v>60</v>
      </c>
      <c r="C61" s="133" t="s">
        <v>326</v>
      </c>
      <c r="D61" s="124"/>
      <c r="E61" s="124"/>
      <c r="F61" s="9"/>
      <c r="G61" s="124"/>
    </row>
    <row r="62" spans="1:8" ht="25.5">
      <c r="A62" s="171"/>
      <c r="B62" s="132" t="s">
        <v>712</v>
      </c>
      <c r="C62" s="133" t="s">
        <v>437</v>
      </c>
      <c r="D62" s="124"/>
      <c r="E62" s="124">
        <v>1600</v>
      </c>
      <c r="F62" s="9">
        <v>0</v>
      </c>
      <c r="G62" s="124">
        <f>E62</f>
        <v>1600</v>
      </c>
      <c r="H62" s="112" t="s">
        <v>635</v>
      </c>
    </row>
    <row r="63" spans="1:8" ht="8.1" customHeight="1">
      <c r="A63" s="171"/>
      <c r="B63" s="132"/>
      <c r="C63" s="133"/>
      <c r="D63" s="124"/>
      <c r="E63" s="124"/>
      <c r="F63" s="9"/>
      <c r="G63" s="124"/>
    </row>
    <row r="64" spans="1:8">
      <c r="A64" s="171"/>
      <c r="B64" s="155">
        <v>61</v>
      </c>
      <c r="C64" s="133" t="s">
        <v>654</v>
      </c>
      <c r="D64" s="124"/>
      <c r="E64" s="124"/>
      <c r="F64" s="9"/>
      <c r="G64" s="124"/>
    </row>
    <row r="65" spans="1:8">
      <c r="A65" s="171"/>
      <c r="B65" s="155" t="s">
        <v>509</v>
      </c>
      <c r="C65" s="133" t="s">
        <v>574</v>
      </c>
      <c r="D65" s="124"/>
      <c r="E65" s="124">
        <v>2500</v>
      </c>
      <c r="F65" s="9">
        <v>0</v>
      </c>
      <c r="G65" s="983">
        <f>F65+E65</f>
        <v>2500</v>
      </c>
      <c r="H65" s="112" t="s">
        <v>381</v>
      </c>
    </row>
    <row r="66" spans="1:8">
      <c r="A66" s="171" t="s">
        <v>656</v>
      </c>
      <c r="B66" s="985" t="s">
        <v>653</v>
      </c>
      <c r="C66" s="144" t="s">
        <v>623</v>
      </c>
      <c r="D66" s="124"/>
      <c r="E66" s="708">
        <f>E65+E62</f>
        <v>4100</v>
      </c>
      <c r="F66" s="137">
        <f>F65+F62</f>
        <v>0</v>
      </c>
      <c r="G66" s="708">
        <f>G65+G62</f>
        <v>4100</v>
      </c>
    </row>
    <row r="67" spans="1:8">
      <c r="A67" s="171"/>
      <c r="B67" s="155">
        <v>60</v>
      </c>
      <c r="C67" s="133" t="s">
        <v>623</v>
      </c>
      <c r="D67" s="124"/>
      <c r="E67" s="708">
        <f>E66</f>
        <v>4100</v>
      </c>
      <c r="F67" s="1201">
        <f>F66</f>
        <v>0</v>
      </c>
      <c r="G67" s="708">
        <f>G66</f>
        <v>4100</v>
      </c>
    </row>
    <row r="68" spans="1:8">
      <c r="A68" s="171" t="s">
        <v>656</v>
      </c>
      <c r="B68" s="145">
        <v>4860</v>
      </c>
      <c r="C68" s="144" t="s">
        <v>652</v>
      </c>
      <c r="D68" s="124"/>
      <c r="E68" s="360">
        <f>E66</f>
        <v>4100</v>
      </c>
      <c r="F68" s="163">
        <f>F66</f>
        <v>0</v>
      </c>
      <c r="G68" s="360">
        <f>G66</f>
        <v>4100</v>
      </c>
    </row>
    <row r="69" spans="1:8">
      <c r="A69" s="235" t="s">
        <v>656</v>
      </c>
      <c r="B69" s="153"/>
      <c r="C69" s="154" t="s">
        <v>613</v>
      </c>
      <c r="D69" s="10"/>
      <c r="E69" s="10">
        <f>E68+E56</f>
        <v>10325</v>
      </c>
      <c r="F69" s="13">
        <f>F68+F56</f>
        <v>0</v>
      </c>
      <c r="G69" s="10">
        <f>G68+G56</f>
        <v>10325</v>
      </c>
    </row>
    <row r="70" spans="1:8">
      <c r="A70" s="235" t="s">
        <v>656</v>
      </c>
      <c r="B70" s="153"/>
      <c r="C70" s="154" t="s">
        <v>657</v>
      </c>
      <c r="D70" s="139"/>
      <c r="E70" s="139">
        <f>E69+E43</f>
        <v>26801</v>
      </c>
      <c r="F70" s="13">
        <f>F69+F43</f>
        <v>0</v>
      </c>
      <c r="G70" s="139">
        <f>G69+G42</f>
        <v>26801</v>
      </c>
    </row>
    <row r="71" spans="1:8">
      <c r="B71" s="1333" t="s">
        <v>689</v>
      </c>
      <c r="F71" s="1006"/>
      <c r="G71" s="119"/>
    </row>
    <row r="72" spans="1:8" ht="55.5" customHeight="1">
      <c r="B72" s="1413" t="s">
        <v>77</v>
      </c>
      <c r="C72" s="1414"/>
      <c r="D72" s="1414"/>
      <c r="E72" s="1414"/>
      <c r="F72" s="1414"/>
      <c r="G72" s="1414"/>
    </row>
    <row r="73" spans="1:8">
      <c r="F73" s="119"/>
      <c r="G73" s="119"/>
    </row>
    <row r="74" spans="1:8">
      <c r="F74" s="119"/>
      <c r="G74" s="119"/>
    </row>
    <row r="75" spans="1:8" ht="13.5" thickBot="1">
      <c r="F75" s="119"/>
      <c r="G75" s="119"/>
    </row>
    <row r="76" spans="1:8" ht="13.5" thickTop="1">
      <c r="B76" s="705"/>
      <c r="C76" s="705"/>
      <c r="D76" s="728"/>
      <c r="E76" s="705"/>
      <c r="F76" s="728"/>
      <c r="G76" s="741"/>
    </row>
    <row r="77" spans="1:8">
      <c r="B77" s="961"/>
      <c r="C77" s="961"/>
      <c r="D77" s="964"/>
      <c r="E77" s="961"/>
      <c r="F77" s="961"/>
      <c r="G77" s="963"/>
    </row>
    <row r="78" spans="1:8">
      <c r="C78" s="489"/>
      <c r="F78" s="119"/>
      <c r="G78" s="119"/>
    </row>
    <row r="79" spans="1:8">
      <c r="D79" s="295"/>
      <c r="F79" s="119"/>
      <c r="G79" s="119"/>
    </row>
    <row r="80" spans="1:8">
      <c r="F80" s="119"/>
      <c r="G80" s="119"/>
    </row>
    <row r="81" spans="6:7">
      <c r="F81" s="119"/>
      <c r="G81" s="119"/>
    </row>
    <row r="82" spans="6:7">
      <c r="F82" s="119"/>
      <c r="G82" s="119"/>
    </row>
    <row r="83" spans="6:7">
      <c r="F83" s="119"/>
      <c r="G83" s="119"/>
    </row>
    <row r="84" spans="6:7">
      <c r="F84" s="119"/>
      <c r="G84" s="119"/>
    </row>
    <row r="85" spans="6:7">
      <c r="F85" s="119"/>
      <c r="G85" s="119"/>
    </row>
  </sheetData>
  <customSheetViews>
    <customSheetView guid="{44B5F5DE-C96C-4269-969A-574D4EEEEEF5}" showPageBreaks="1" view="pageBreakPreview" showRuler="0" topLeftCell="A46">
      <selection activeCell="G65" activeCellId="3" sqref="G49 G54 G62 G65"/>
      <pageMargins left="0.74803149606299202" right="0.39370078740157499" top="0.74803149606299202" bottom="0.90551181102362199" header="0.511811023622047" footer="0.59055118110236204"/>
      <printOptions horizontalCentered="1"/>
      <pageSetup paperSize="9" firstPageNumber="61" orientation="landscape" blackAndWhite="1" useFirstPageNumber="1" r:id="rId1"/>
      <headerFooter alignWithMargins="0">
        <oddHeader xml:space="preserve">&amp;C   </oddHeader>
        <oddFooter>&amp;C&amp;"Times New Roman,Bold"   Vol-II     -    &amp;P</oddFooter>
      </headerFooter>
    </customSheetView>
    <customSheetView guid="{51C53396-99BF-439E-80DF-007983187621}" showPageBreaks="1" view="pageBreakPreview" showRuler="0" topLeftCell="A76">
      <selection activeCell="C73" sqref="C73"/>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58">
      <selection activeCell="K17" sqref="K17"/>
      <pageMargins left="0.74803149606299202" right="0.39370078740157499" top="0.74803149606299202" bottom="0.90551181102362199" header="0.511811023622047" footer="0.59055118110236204"/>
      <printOptions horizontalCentered="1"/>
      <pageSetup paperSize="9" firstPageNumber="61" orientation="landscape" blackAndWhite="1" useFirstPageNumber="1" r:id="rId3"/>
      <headerFooter alignWithMargins="0">
        <oddHeader xml:space="preserve">&amp;C   </oddHeader>
        <oddFooter>&amp;C&amp;"Times New Roman,Bold"   Vol-II     -    &amp;P</oddFooter>
      </headerFooter>
    </customSheetView>
    <customSheetView guid="{F7D04FF6-8BBF-4270-9EF9-DD67F24468EA}" showPageBreaks="1" view="pageBreakPreview" showRuler="0" topLeftCell="A218">
      <selection activeCell="B243" sqref="B243:G243"/>
      <pageMargins left="0.74803149606299202" right="0.39370078740157499" top="0.74803149606299202" bottom="0.90551181102362199" header="0.511811023622047" footer="0.59055118110236204"/>
      <printOptions horizontalCentered="1"/>
      <pageSetup paperSize="9" firstPageNumber="61" orientation="landscape" blackAndWhite="1" useFirstPageNumber="1" r:id="rId4"/>
      <headerFooter alignWithMargins="0">
        <oddHeader xml:space="preserve">&amp;C   </oddHeader>
        <oddFooter>&amp;C&amp;"Times New Roman,Bold"   Vol-II     -    &amp;P</oddFooter>
      </headerFooter>
    </customSheetView>
    <customSheetView guid="{73C19A37-4EEB-4DC6-935E-CC3901B52293}" showPageBreaks="1" view="pageBreakPreview" showRuler="0" topLeftCell="A49">
      <selection activeCell="D61" sqref="D61"/>
      <pageMargins left="0.74803149606299202" right="0.39370078740157499" top="0.74803149606299202" bottom="0.90551181102362199" header="0.511811023622047" footer="0.59055118110236204"/>
      <printOptions horizontalCentered="1"/>
      <pageSetup paperSize="9" firstPageNumber="61" orientation="landscape" blackAndWhite="1" useFirstPageNumber="1" r:id="rId5"/>
      <headerFooter alignWithMargins="0">
        <oddHeader xml:space="preserve">&amp;C   </oddHeader>
        <oddFooter>&amp;C&amp;"Times New Roman,Bold"   Vol-II     -    &amp;P</oddFooter>
      </headerFooter>
    </customSheetView>
    <customSheetView guid="{63DB0950-E90F-4380-862C-985B5EB19119}" showPageBreaks="1" view="pageBreakPreview" showRuler="0" topLeftCell="A218">
      <selection activeCell="B243" sqref="B243:G243"/>
      <pageMargins left="0.74803149606299202" right="0.39370078740157499" top="0.74803149606299202" bottom="0.90551181102362199" header="0.511811023622047" footer="0.59055118110236204"/>
      <printOptions horizontalCentered="1"/>
      <pageSetup paperSize="9" firstPageNumber="61" orientation="landscape" blackAndWhite="1" useFirstPageNumber="1" r:id="rId6"/>
      <headerFooter alignWithMargins="0">
        <oddHeader xml:space="preserve">&amp;C   </oddHeader>
        <oddFooter>&amp;C&amp;"Times New Roman,Bold"   Vol-II     -    &amp;P</oddFooter>
      </headerFooter>
    </customSheetView>
    <customSheetView guid="{F13B090A-ECDA-4418-9F13-644A873400E7}" showPageBreaks="1" view="pageBreakPreview" showRuler="0" topLeftCell="A49">
      <selection activeCell="D61" sqref="D61"/>
      <pageMargins left="0.74803149606299202" right="0.39370078740157499" top="0.74803149606299202" bottom="0.90551181102362199" header="0.511811023622047" footer="0.59055118110236204"/>
      <printOptions horizontalCentered="1"/>
      <pageSetup paperSize="9" firstPageNumber="61" orientation="landscape" blackAndWhite="1" useFirstPageNumber="1" r:id="rId7"/>
      <headerFooter alignWithMargins="0">
        <oddHeader xml:space="preserve">&amp;C   </oddHeader>
        <oddFooter>&amp;C&amp;"Times New Roman,Bold"   Vol-II     -    &amp;P</oddFooter>
      </headerFooter>
    </customSheetView>
    <customSheetView guid="{9AB94DEC-E115-4D58-A012-E99EA3B9CE7A}" showPageBreaks="1" printArea="1" view="pageBreakPreview" showRuler="0" topLeftCell="A58">
      <selection activeCell="C55" sqref="C55"/>
      <pageMargins left="0.74803149606299202" right="0.74803149606299202" top="0.74803149606299202" bottom="3.63" header="0.35" footer="3"/>
      <printOptions horizontalCentered="1"/>
      <pageSetup paperSize="9" firstPageNumber="11" orientation="portrait" blackAndWhite="1" useFirstPageNumber="1" r:id="rId8"/>
      <headerFooter alignWithMargins="0">
        <oddHeader xml:space="preserve">&amp;C   </oddHeader>
        <oddFooter>&amp;C&amp;"Times New Roman,Bold"&amp;P</oddFooter>
      </headerFooter>
    </customSheetView>
  </customSheetViews>
  <mergeCells count="7">
    <mergeCell ref="B72:G72"/>
    <mergeCell ref="B14:D14"/>
    <mergeCell ref="A2:G2"/>
    <mergeCell ref="A1:G1"/>
    <mergeCell ref="A4:G4"/>
    <mergeCell ref="B5:G5"/>
    <mergeCell ref="B13:G13"/>
  </mergeCells>
  <phoneticPr fontId="25" type="noConversion"/>
  <printOptions horizontalCentered="1"/>
  <pageMargins left="0.74803149606299202" right="0.74803149606299202" top="0.74803149606299202" bottom="3.63" header="0.35" footer="3"/>
  <pageSetup paperSize="9" firstPageNumber="11" orientation="portrait" blackAndWhite="1" useFirstPageNumber="1" r:id="rId9"/>
  <headerFooter alignWithMargins="0">
    <oddHeader xml:space="preserve">&amp;C   </oddHeader>
    <oddFooter>&amp;C&amp;"Times New Roman,Bold"&amp;P</oddFooter>
  </headerFooter>
</worksheet>
</file>

<file path=xl/worksheets/sheet11.xml><?xml version="1.0" encoding="utf-8"?>
<worksheet xmlns="http://schemas.openxmlformats.org/spreadsheetml/2006/main" xmlns:r="http://schemas.openxmlformats.org/officeDocument/2006/relationships">
  <sheetPr syncVertical="1" syncRef="A25" transitionEvaluation="1" codeName="Sheet18">
    <pageSetUpPr autoPageBreaks="0"/>
  </sheetPr>
  <dimension ref="A1:H39"/>
  <sheetViews>
    <sheetView view="pageBreakPreview" topLeftCell="A25" zoomScaleNormal="175" zoomScaleSheetLayoutView="100" workbookViewId="0">
      <selection activeCell="I31" sqref="I1:L31"/>
    </sheetView>
  </sheetViews>
  <sheetFormatPr defaultColWidth="11" defaultRowHeight="12.75"/>
  <cols>
    <col min="1" max="1" width="6.42578125" style="382" customWidth="1"/>
    <col min="2" max="2" width="8.140625" style="383" customWidth="1"/>
    <col min="3" max="3" width="34.5703125" style="364" customWidth="1"/>
    <col min="4" max="4" width="7.140625" style="377" customWidth="1"/>
    <col min="5" max="5" width="8.140625" style="377" customWidth="1"/>
    <col min="6" max="6" width="10.42578125" style="364" customWidth="1"/>
    <col min="7" max="7" width="8.5703125" style="364" customWidth="1"/>
    <col min="8" max="8" width="3.140625" style="364" customWidth="1"/>
    <col min="9" max="16384" width="11" style="364"/>
  </cols>
  <sheetData>
    <row r="1" spans="1:7">
      <c r="A1" s="1418" t="s">
        <v>627</v>
      </c>
      <c r="B1" s="1418"/>
      <c r="C1" s="1418"/>
      <c r="D1" s="1418"/>
      <c r="E1" s="1418"/>
      <c r="F1" s="1418"/>
      <c r="G1" s="1418"/>
    </row>
    <row r="2" spans="1:7">
      <c r="A2" s="1418" t="s">
        <v>703</v>
      </c>
      <c r="B2" s="1418"/>
      <c r="C2" s="1418"/>
      <c r="D2" s="1418"/>
      <c r="E2" s="1418"/>
      <c r="F2" s="1418"/>
      <c r="G2" s="1418"/>
    </row>
    <row r="3" spans="1:7">
      <c r="A3" s="365"/>
      <c r="B3" s="366"/>
      <c r="C3" s="301"/>
      <c r="D3" s="367"/>
      <c r="E3" s="367"/>
      <c r="F3" s="301"/>
      <c r="G3" s="301"/>
    </row>
    <row r="4" spans="1:7">
      <c r="A4" s="1396" t="s">
        <v>676</v>
      </c>
      <c r="B4" s="1396"/>
      <c r="C4" s="1396"/>
      <c r="D4" s="1396"/>
      <c r="E4" s="1396"/>
      <c r="F4" s="1396"/>
      <c r="G4" s="1396"/>
    </row>
    <row r="5" spans="1:7" ht="13.5">
      <c r="A5" s="541"/>
      <c r="B5" s="1397"/>
      <c r="C5" s="1397"/>
      <c r="D5" s="1397"/>
      <c r="E5" s="1397"/>
      <c r="F5" s="1397"/>
      <c r="G5" s="1397"/>
    </row>
    <row r="6" spans="1:7">
      <c r="A6" s="541"/>
      <c r="B6" s="359"/>
      <c r="C6" s="359"/>
      <c r="D6" s="708"/>
      <c r="E6" s="709" t="s">
        <v>502</v>
      </c>
      <c r="F6" s="709" t="s">
        <v>503</v>
      </c>
      <c r="G6" s="709" t="s">
        <v>718</v>
      </c>
    </row>
    <row r="7" spans="1:7">
      <c r="A7" s="541"/>
      <c r="B7" s="711" t="s">
        <v>504</v>
      </c>
      <c r="C7" s="359" t="s">
        <v>774</v>
      </c>
      <c r="D7" s="712" t="s">
        <v>657</v>
      </c>
      <c r="E7" s="361">
        <v>1173526</v>
      </c>
      <c r="F7" s="361">
        <v>62122</v>
      </c>
      <c r="G7" s="361">
        <f>SUM(E7:F7)</f>
        <v>1235648</v>
      </c>
    </row>
    <row r="8" spans="1:7">
      <c r="A8" s="541"/>
      <c r="B8" s="711" t="s">
        <v>505</v>
      </c>
      <c r="C8" s="714" t="s">
        <v>506</v>
      </c>
      <c r="D8" s="715"/>
      <c r="E8" s="362"/>
      <c r="F8" s="362"/>
      <c r="G8" s="362"/>
    </row>
    <row r="9" spans="1:7">
      <c r="A9" s="541"/>
      <c r="B9" s="711"/>
      <c r="C9" s="714" t="s">
        <v>711</v>
      </c>
      <c r="D9" s="715" t="s">
        <v>657</v>
      </c>
      <c r="E9" s="362">
        <f>G27</f>
        <v>250</v>
      </c>
      <c r="F9" s="733">
        <v>0</v>
      </c>
      <c r="G9" s="362">
        <f>SUM(E9:F9)</f>
        <v>250</v>
      </c>
    </row>
    <row r="10" spans="1:7">
      <c r="A10" s="541"/>
      <c r="B10" s="718" t="s">
        <v>656</v>
      </c>
      <c r="C10" s="359" t="s">
        <v>673</v>
      </c>
      <c r="D10" s="719" t="s">
        <v>657</v>
      </c>
      <c r="E10" s="720">
        <f>SUM(E7:E9)</f>
        <v>1173776</v>
      </c>
      <c r="F10" s="720">
        <f>SUM(F7:F9)</f>
        <v>62122</v>
      </c>
      <c r="G10" s="720">
        <f>SUM(E10:F10)</f>
        <v>1235898</v>
      </c>
    </row>
    <row r="11" spans="1:7">
      <c r="A11" s="541"/>
      <c r="B11" s="711"/>
      <c r="C11" s="359"/>
      <c r="D11" s="360"/>
      <c r="E11" s="360"/>
      <c r="F11" s="712"/>
      <c r="G11" s="360"/>
    </row>
    <row r="12" spans="1:7">
      <c r="A12" s="541"/>
      <c r="B12" s="711" t="s">
        <v>546</v>
      </c>
      <c r="C12" s="359" t="s">
        <v>547</v>
      </c>
      <c r="D12" s="359"/>
      <c r="E12" s="359"/>
      <c r="F12" s="723"/>
      <c r="G12" s="359"/>
    </row>
    <row r="13" spans="1:7" ht="13.5" thickBot="1">
      <c r="A13" s="725"/>
      <c r="B13" s="1394" t="s">
        <v>129</v>
      </c>
      <c r="C13" s="1394"/>
      <c r="D13" s="1394"/>
      <c r="E13" s="1394"/>
      <c r="F13" s="1394"/>
      <c r="G13" s="1394"/>
    </row>
    <row r="14" spans="1:7" s="368" customFormat="1" ht="14.25" thickTop="1" thickBot="1">
      <c r="A14" s="725"/>
      <c r="B14" s="1399" t="s">
        <v>557</v>
      </c>
      <c r="C14" s="1399"/>
      <c r="D14" s="1399"/>
      <c r="E14" s="696" t="s">
        <v>658</v>
      </c>
      <c r="F14" s="696" t="s">
        <v>558</v>
      </c>
      <c r="G14" s="729" t="s">
        <v>718</v>
      </c>
    </row>
    <row r="15" spans="1:7" s="368" customFormat="1" ht="14.1" customHeight="1" thickTop="1">
      <c r="A15" s="369"/>
      <c r="B15" s="370"/>
      <c r="C15" s="371"/>
      <c r="D15" s="372"/>
      <c r="E15" s="372"/>
      <c r="F15" s="372"/>
      <c r="G15" s="372"/>
    </row>
    <row r="16" spans="1:7">
      <c r="A16" s="373"/>
      <c r="B16" s="374"/>
      <c r="C16" s="375" t="s">
        <v>660</v>
      </c>
      <c r="D16" s="376"/>
      <c r="E16" s="376"/>
      <c r="F16" s="376"/>
      <c r="G16" s="376"/>
    </row>
    <row r="17" spans="1:8">
      <c r="A17" s="373" t="s">
        <v>661</v>
      </c>
      <c r="B17" s="999">
        <v>2702</v>
      </c>
      <c r="C17" s="375" t="s">
        <v>704</v>
      </c>
      <c r="F17" s="377"/>
      <c r="G17" s="377"/>
    </row>
    <row r="18" spans="1:8" ht="13.5" customHeight="1">
      <c r="A18" s="373"/>
      <c r="B18" s="374">
        <v>80</v>
      </c>
      <c r="C18" s="1000" t="s">
        <v>734</v>
      </c>
      <c r="D18" s="1001"/>
      <c r="E18" s="1001"/>
      <c r="F18" s="1001"/>
      <c r="G18" s="1001"/>
    </row>
    <row r="19" spans="1:8" ht="13.5" customHeight="1">
      <c r="A19" s="373"/>
      <c r="B19" s="1109">
        <v>80.8</v>
      </c>
      <c r="C19" s="375" t="s">
        <v>699</v>
      </c>
      <c r="D19" s="1001"/>
      <c r="E19" s="1001"/>
      <c r="F19" s="1001"/>
      <c r="G19" s="1001"/>
    </row>
    <row r="20" spans="1:8" ht="24.75" customHeight="1">
      <c r="A20" s="373"/>
      <c r="B20" s="374">
        <v>64</v>
      </c>
      <c r="C20" s="1000" t="s">
        <v>678</v>
      </c>
      <c r="D20" s="1001"/>
      <c r="E20" s="1001"/>
      <c r="F20" s="1001"/>
      <c r="G20" s="1001"/>
    </row>
    <row r="21" spans="1:8" ht="13.5" customHeight="1">
      <c r="A21" s="373"/>
      <c r="B21" s="374" t="s">
        <v>67</v>
      </c>
      <c r="C21" s="1000" t="s">
        <v>666</v>
      </c>
      <c r="D21" s="1001"/>
      <c r="E21" s="1001">
        <v>150</v>
      </c>
      <c r="F21" s="1106">
        <v>0</v>
      </c>
      <c r="G21" s="1002">
        <f>F21+E21</f>
        <v>150</v>
      </c>
    </row>
    <row r="22" spans="1:8" ht="13.5" customHeight="1">
      <c r="A22" s="373"/>
      <c r="B22" s="374" t="s">
        <v>68</v>
      </c>
      <c r="C22" s="1000" t="s">
        <v>69</v>
      </c>
      <c r="D22" s="1001"/>
      <c r="E22" s="1001">
        <v>100</v>
      </c>
      <c r="F22" s="363">
        <v>0</v>
      </c>
      <c r="G22" s="1001">
        <v>100</v>
      </c>
    </row>
    <row r="23" spans="1:8" ht="28.5" customHeight="1">
      <c r="A23" s="373" t="s">
        <v>656</v>
      </c>
      <c r="B23" s="374">
        <v>64</v>
      </c>
      <c r="C23" s="1000" t="s">
        <v>678</v>
      </c>
      <c r="D23" s="1001"/>
      <c r="E23" s="1004">
        <f>E22+E21</f>
        <v>250</v>
      </c>
      <c r="F23" s="1108">
        <v>0</v>
      </c>
      <c r="G23" s="1004">
        <f>G22+G21</f>
        <v>250</v>
      </c>
    </row>
    <row r="24" spans="1:8" ht="13.5" customHeight="1">
      <c r="A24" s="373" t="s">
        <v>656</v>
      </c>
      <c r="B24" s="1109">
        <v>80.8</v>
      </c>
      <c r="C24" s="375" t="s">
        <v>699</v>
      </c>
      <c r="D24" s="1001"/>
      <c r="E24" s="1003">
        <f>E23</f>
        <v>250</v>
      </c>
      <c r="F24" s="1107">
        <v>0</v>
      </c>
      <c r="G24" s="1003">
        <f>G23</f>
        <v>250</v>
      </c>
    </row>
    <row r="25" spans="1:8" ht="13.5" customHeight="1">
      <c r="A25" s="373" t="s">
        <v>656</v>
      </c>
      <c r="B25" s="374">
        <v>80</v>
      </c>
      <c r="C25" s="1000" t="s">
        <v>734</v>
      </c>
      <c r="D25" s="1001"/>
      <c r="E25" s="1004">
        <f>E24</f>
        <v>250</v>
      </c>
      <c r="F25" s="137">
        <f>F24</f>
        <v>0</v>
      </c>
      <c r="G25" s="1004">
        <f>G24</f>
        <v>250</v>
      </c>
      <c r="H25" s="801"/>
    </row>
    <row r="26" spans="1:8" ht="13.5" customHeight="1">
      <c r="A26" s="373" t="s">
        <v>656</v>
      </c>
      <c r="B26" s="999">
        <v>2702</v>
      </c>
      <c r="C26" s="375" t="s">
        <v>704</v>
      </c>
      <c r="D26" s="1001"/>
      <c r="E26" s="1004">
        <f>E25</f>
        <v>250</v>
      </c>
      <c r="F26" s="137">
        <f>F25</f>
        <v>0</v>
      </c>
      <c r="G26" s="1004">
        <f>G25</f>
        <v>250</v>
      </c>
      <c r="H26" s="801"/>
    </row>
    <row r="27" spans="1:8">
      <c r="A27" s="380" t="s">
        <v>656</v>
      </c>
      <c r="B27" s="381"/>
      <c r="C27" s="379" t="s">
        <v>660</v>
      </c>
      <c r="D27" s="378"/>
      <c r="E27" s="378">
        <f>E25</f>
        <v>250</v>
      </c>
      <c r="F27" s="13">
        <f>F25</f>
        <v>0</v>
      </c>
      <c r="G27" s="378">
        <f>G25</f>
        <v>250</v>
      </c>
    </row>
    <row r="28" spans="1:8">
      <c r="A28" s="380" t="s">
        <v>656</v>
      </c>
      <c r="B28" s="381"/>
      <c r="C28" s="379" t="s">
        <v>657</v>
      </c>
      <c r="D28" s="378"/>
      <c r="E28" s="378">
        <f>E27</f>
        <v>250</v>
      </c>
      <c r="F28" s="13">
        <f>F27</f>
        <v>0</v>
      </c>
      <c r="G28" s="378">
        <f>G27</f>
        <v>250</v>
      </c>
    </row>
    <row r="30" spans="1:8">
      <c r="B30" s="1417" t="s">
        <v>454</v>
      </c>
      <c r="C30" s="1414"/>
      <c r="D30" s="1414"/>
      <c r="E30" s="1414"/>
      <c r="F30" s="1414"/>
      <c r="G30" s="1414"/>
    </row>
    <row r="36" spans="2:7" ht="13.5" thickBot="1"/>
    <row r="37" spans="2:7" ht="13.5" thickTop="1">
      <c r="B37" s="705"/>
      <c r="C37" s="705"/>
      <c r="D37" s="728"/>
      <c r="E37" s="705"/>
      <c r="F37" s="728"/>
      <c r="G37" s="741"/>
    </row>
    <row r="39" spans="2:7">
      <c r="B39" s="296"/>
      <c r="C39" s="799"/>
      <c r="D39" s="858"/>
      <c r="E39" s="296"/>
      <c r="F39" s="296"/>
      <c r="G39" s="315"/>
    </row>
  </sheetData>
  <customSheetViews>
    <customSheetView guid="{44B5F5DE-C96C-4269-969A-574D4EEEEEF5}" scale="175" showRuler="0" topLeftCell="A22">
      <selection activeCell="A26" sqref="A26:IV26"/>
      <rowBreaks count="9" manualBreakCount="9">
        <brk id="33" max="16383" man="1"/>
        <brk id="39" max="24" man="1"/>
        <brk id="66" max="11" man="1"/>
        <brk id="99" max="11" man="1"/>
        <brk id="131" max="24" man="1"/>
        <brk id="152" max="11" man="1"/>
        <brk id="185" max="24" man="1"/>
        <brk id="203" max="11" man="1"/>
        <brk id="234"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1"/>
      <headerFooter alignWithMargins="0">
        <oddHeader xml:space="preserve">&amp;C   </oddHeader>
        <oddFooter>&amp;C&amp;"Times New Roman,Bold"   Vol-II    -    &amp;P</oddFooter>
      </headerFooter>
    </customSheetView>
    <customSheetView guid="{51C53396-99BF-439E-80DF-007983187621}" printArea="1" view="pageBreakPreview" showRuler="0" topLeftCell="A6">
      <selection sqref="A1:IV65536"/>
      <rowBreaks count="9" manualBreakCount="9">
        <brk id="31" max="16383" man="1"/>
        <brk id="37" max="24" man="1"/>
        <brk id="64" max="11" man="1"/>
        <brk id="97" max="11" man="1"/>
        <brk id="129" max="24" man="1"/>
        <brk id="150" max="11" man="1"/>
        <brk id="183" max="24" man="1"/>
        <brk id="201" max="11" man="1"/>
        <brk id="232" max="24" man="1"/>
      </rowBreaks>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70">
      <selection activeCell="G95" sqref="G95"/>
      <rowBreaks count="10" manualBreakCount="10">
        <brk id="32" max="24" man="1"/>
        <brk id="55" max="24" man="1"/>
        <brk id="82" max="11" man="1"/>
        <brk id="115" max="11" man="1"/>
        <brk id="144" max="24" man="1"/>
        <brk id="147" max="24" man="1"/>
        <brk id="168" max="11" man="1"/>
        <brk id="201" max="24" man="1"/>
        <brk id="219" max="11" man="1"/>
        <brk id="250"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3"/>
      <headerFooter alignWithMargins="0">
        <oddHeader xml:space="preserve">&amp;C   </oddHeader>
        <oddFooter>&amp;C&amp;"Times New Roman,Bold"   Vol-II    -    &amp;P</oddFooter>
      </headerFooter>
    </customSheetView>
    <customSheetView guid="{F7D04FF6-8BBF-4270-9EF9-DD67F24468EA}" scale="175" showRuler="0" topLeftCell="A221">
      <selection activeCell="E234" sqref="E234"/>
      <rowBreaks count="9" manualBreakCount="9">
        <brk id="32" max="16383" man="1"/>
        <brk id="38" max="24" man="1"/>
        <brk id="65" max="11" man="1"/>
        <brk id="98" max="11" man="1"/>
        <brk id="130" max="24" man="1"/>
        <brk id="151" max="11" man="1"/>
        <brk id="184" max="24" man="1"/>
        <brk id="202" max="11" man="1"/>
        <brk id="233"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4"/>
      <headerFooter alignWithMargins="0">
        <oddHeader xml:space="preserve">&amp;C   </oddHeader>
        <oddFooter>&amp;C&amp;"Times New Roman,Bold"   Vol-II    -    &amp;P</oddFooter>
      </headerFooter>
    </customSheetView>
    <customSheetView guid="{73C19A37-4EEB-4DC6-935E-CC3901B52293}" showPageBreaks="1" view="pageBreakPreview" showRuler="0" topLeftCell="A70">
      <selection activeCell="G95" sqref="G95"/>
      <rowBreaks count="10" manualBreakCount="10">
        <brk id="32" max="24" man="1"/>
        <brk id="55" max="24" man="1"/>
        <brk id="82" max="11" man="1"/>
        <brk id="115" max="11" man="1"/>
        <brk id="144" max="24" man="1"/>
        <brk id="147" max="24" man="1"/>
        <brk id="168" max="11" man="1"/>
        <brk id="201" max="24" man="1"/>
        <brk id="219" max="11" man="1"/>
        <brk id="250"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5"/>
      <headerFooter alignWithMargins="0">
        <oddHeader xml:space="preserve">&amp;C   </oddHeader>
        <oddFooter>&amp;C&amp;"Times New Roman,Bold"   Vol-II    -    &amp;P</oddFooter>
      </headerFooter>
    </customSheetView>
    <customSheetView guid="{63DB0950-E90F-4380-862C-985B5EB19119}" scale="175" showRuler="0" topLeftCell="A221">
      <selection activeCell="E234" sqref="E234"/>
      <rowBreaks count="9" manualBreakCount="9">
        <brk id="32" max="16383" man="1"/>
        <brk id="38" max="24" man="1"/>
        <brk id="65" max="11" man="1"/>
        <brk id="98" max="11" man="1"/>
        <brk id="130" max="24" man="1"/>
        <brk id="151" max="11" man="1"/>
        <brk id="184" max="24" man="1"/>
        <brk id="202" max="11" man="1"/>
        <brk id="233"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6"/>
      <headerFooter alignWithMargins="0">
        <oddHeader xml:space="preserve">&amp;C   </oddHeader>
        <oddFooter>&amp;C&amp;"Times New Roman,Bold"   Vol-II    -    &amp;P</oddFooter>
      </headerFooter>
    </customSheetView>
    <customSheetView guid="{F13B090A-ECDA-4418-9F13-644A873400E7}" showPageBreaks="1" view="pageBreakPreview" showRuler="0" topLeftCell="A70">
      <selection activeCell="G95" sqref="G95"/>
      <rowBreaks count="10" manualBreakCount="10">
        <brk id="32" max="24" man="1"/>
        <brk id="55" max="24" man="1"/>
        <brk id="82" max="11" man="1"/>
        <brk id="115" max="11" man="1"/>
        <brk id="144" max="24" man="1"/>
        <brk id="147" max="24" man="1"/>
        <brk id="168" max="11" man="1"/>
        <brk id="201" max="24" man="1"/>
        <brk id="219" max="11" man="1"/>
        <brk id="250"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7"/>
      <headerFooter alignWithMargins="0">
        <oddHeader xml:space="preserve">&amp;C   </oddHeader>
        <oddFooter>&amp;C&amp;"Times New Roman,Bold"   Vol-II    -    &amp;P</oddFooter>
      </headerFooter>
    </customSheetView>
    <customSheetView guid="{9AB94DEC-E115-4D58-A012-E99EA3B9CE7A}" printArea="1" view="pageBreakPreview" showRuler="0" topLeftCell="A7">
      <selection activeCell="C24" sqref="C24"/>
      <rowBreaks count="9" manualBreakCount="9">
        <brk id="31" max="16383" man="1"/>
        <brk id="37" max="7" man="1"/>
        <brk id="64" max="11" man="1"/>
        <brk id="97" max="11" man="1"/>
        <brk id="129" max="24" man="1"/>
        <brk id="150" max="11" man="1"/>
        <brk id="183" max="24" man="1"/>
        <brk id="201" max="11" man="1"/>
        <brk id="232" max="24" man="1"/>
      </rowBreaks>
      <pageMargins left="0.74803149606299202" right="0.74803149606299202" top="0.74803149606299202" bottom="3.63" header="0.35" footer="3"/>
      <printOptions horizontalCentered="1"/>
      <pageSetup paperSize="9" firstPageNumber="13" orientation="portrait" blackAndWhite="1" useFirstPageNumber="1" r:id="rId8"/>
      <headerFooter alignWithMargins="0">
        <oddHeader xml:space="preserve">&amp;C   </oddHeader>
        <oddFooter>&amp;C&amp;"Times New Roman,Bold"&amp;P</oddFooter>
      </headerFooter>
    </customSheetView>
  </customSheetViews>
  <mergeCells count="7">
    <mergeCell ref="B30:G30"/>
    <mergeCell ref="A1:G1"/>
    <mergeCell ref="A2:G2"/>
    <mergeCell ref="A4:G4"/>
    <mergeCell ref="B5:G5"/>
    <mergeCell ref="B13:G13"/>
    <mergeCell ref="B14:D14"/>
  </mergeCells>
  <phoneticPr fontId="15" type="noConversion"/>
  <printOptions horizontalCentered="1"/>
  <pageMargins left="0.74803149606299202" right="0.74803149606299202" top="0.74803149606299202" bottom="3.63" header="0.35" footer="3"/>
  <pageSetup paperSize="9" firstPageNumber="13" orientation="portrait" blackAndWhite="1" useFirstPageNumber="1" r:id="rId9"/>
  <headerFooter alignWithMargins="0">
    <oddHeader xml:space="preserve">&amp;C   </oddHeader>
    <oddFooter>&amp;C&amp;"Times New Roman,Bold"&amp;P</oddFooter>
  </headerFooter>
  <rowBreaks count="9" manualBreakCount="9">
    <brk id="31" max="16383" man="1"/>
    <brk id="37" max="7" man="1"/>
    <brk id="64" max="11" man="1"/>
    <brk id="97" max="11" man="1"/>
    <brk id="129" max="24" man="1"/>
    <brk id="150" max="11" man="1"/>
    <brk id="183" max="24" man="1"/>
    <brk id="201" max="11" man="1"/>
    <brk id="232" max="24" man="1"/>
  </rowBreaks>
  <legacyDrawing r:id="rId10"/>
</worksheet>
</file>

<file path=xl/worksheets/sheet12.xml><?xml version="1.0" encoding="utf-8"?>
<worksheet xmlns="http://schemas.openxmlformats.org/spreadsheetml/2006/main" xmlns:r="http://schemas.openxmlformats.org/officeDocument/2006/relationships">
  <sheetPr syncVertical="1" syncRef="A1" transitionEvaluation="1" codeName="Sheet19"/>
  <dimension ref="A1:G33"/>
  <sheetViews>
    <sheetView view="pageBreakPreview" zoomScaleNormal="115" zoomScaleSheetLayoutView="160" workbookViewId="0">
      <selection activeCell="A31" sqref="A31:I37"/>
    </sheetView>
  </sheetViews>
  <sheetFormatPr defaultColWidth="11" defaultRowHeight="12.75"/>
  <cols>
    <col min="1" max="1" width="6.42578125" style="386" customWidth="1"/>
    <col min="2" max="2" width="8.140625" style="387" customWidth="1"/>
    <col min="3" max="3" width="34.5703125" style="384" customWidth="1"/>
    <col min="4" max="4" width="7.140625" style="388" customWidth="1"/>
    <col min="5" max="5" width="8.140625" style="388" customWidth="1"/>
    <col min="6" max="6" width="10.42578125" style="384" customWidth="1"/>
    <col min="7" max="7" width="8.5703125" style="384" customWidth="1"/>
    <col min="8" max="16384" width="11" style="384"/>
  </cols>
  <sheetData>
    <row r="1" spans="1:7" ht="13.35" customHeight="1">
      <c r="A1" s="1419" t="s">
        <v>364</v>
      </c>
      <c r="B1" s="1419"/>
      <c r="C1" s="1419"/>
      <c r="D1" s="1419"/>
      <c r="E1" s="1419"/>
      <c r="F1" s="1419"/>
      <c r="G1" s="1419"/>
    </row>
    <row r="2" spans="1:7" ht="13.35" customHeight="1">
      <c r="A2" s="1419" t="s">
        <v>365</v>
      </c>
      <c r="B2" s="1419"/>
      <c r="C2" s="1419"/>
      <c r="D2" s="1419"/>
      <c r="E2" s="1419"/>
      <c r="F2" s="1419"/>
      <c r="G2" s="1419"/>
    </row>
    <row r="3" spans="1:7" ht="12.6" customHeight="1">
      <c r="A3" s="238"/>
      <c r="B3" s="239"/>
      <c r="C3" s="237"/>
      <c r="D3" s="240"/>
      <c r="E3" s="240"/>
      <c r="F3" s="237"/>
      <c r="G3" s="237"/>
    </row>
    <row r="4" spans="1:7" ht="13.35" customHeight="1">
      <c r="A4" s="1396" t="s">
        <v>679</v>
      </c>
      <c r="B4" s="1396"/>
      <c r="C4" s="1396"/>
      <c r="D4" s="1396"/>
      <c r="E4" s="1396"/>
      <c r="F4" s="1396"/>
      <c r="G4" s="1396"/>
    </row>
    <row r="5" spans="1:7" ht="13.35" customHeight="1">
      <c r="A5" s="541"/>
      <c r="B5" s="1397"/>
      <c r="C5" s="1397"/>
      <c r="D5" s="1397"/>
      <c r="E5" s="1397"/>
      <c r="F5" s="1397"/>
      <c r="G5" s="1397"/>
    </row>
    <row r="6" spans="1:7" ht="13.35" customHeight="1">
      <c r="A6" s="541"/>
      <c r="B6" s="359"/>
      <c r="C6" s="359"/>
      <c r="D6" s="708"/>
      <c r="E6" s="709" t="s">
        <v>502</v>
      </c>
      <c r="F6" s="709" t="s">
        <v>503</v>
      </c>
      <c r="G6" s="709" t="s">
        <v>718</v>
      </c>
    </row>
    <row r="7" spans="1:7" ht="13.35" customHeight="1">
      <c r="A7" s="541"/>
      <c r="B7" s="711" t="s">
        <v>504</v>
      </c>
      <c r="C7" s="359" t="s">
        <v>774</v>
      </c>
      <c r="D7" s="712" t="s">
        <v>657</v>
      </c>
      <c r="E7" s="361">
        <v>39575</v>
      </c>
      <c r="F7" s="361">
        <v>2500</v>
      </c>
      <c r="G7" s="361">
        <f>SUM(E7:F7)</f>
        <v>42075</v>
      </c>
    </row>
    <row r="8" spans="1:7" ht="13.35" customHeight="1">
      <c r="A8" s="541"/>
      <c r="B8" s="711" t="s">
        <v>505</v>
      </c>
      <c r="C8" s="714" t="s">
        <v>506</v>
      </c>
      <c r="D8" s="715"/>
      <c r="E8" s="362"/>
      <c r="F8" s="362"/>
      <c r="G8" s="362"/>
    </row>
    <row r="9" spans="1:7" ht="13.35" customHeight="1">
      <c r="A9" s="541"/>
      <c r="B9" s="711"/>
      <c r="C9" s="714" t="s">
        <v>711</v>
      </c>
      <c r="D9" s="715" t="s">
        <v>657</v>
      </c>
      <c r="E9" s="362">
        <f>G26</f>
        <v>100</v>
      </c>
      <c r="F9" s="733">
        <v>0</v>
      </c>
      <c r="G9" s="362">
        <f>SUM(E9:F9)</f>
        <v>100</v>
      </c>
    </row>
    <row r="10" spans="1:7" ht="13.35" customHeight="1">
      <c r="A10" s="541"/>
      <c r="B10" s="718" t="s">
        <v>656</v>
      </c>
      <c r="C10" s="359" t="s">
        <v>78</v>
      </c>
      <c r="D10" s="719" t="s">
        <v>657</v>
      </c>
      <c r="E10" s="720">
        <f>SUM(E7:E9)</f>
        <v>39675</v>
      </c>
      <c r="F10" s="720">
        <f>SUM(F7:F9)</f>
        <v>2500</v>
      </c>
      <c r="G10" s="720">
        <f>SUM(E10:F10)</f>
        <v>42175</v>
      </c>
    </row>
    <row r="11" spans="1:7" s="385" customFormat="1">
      <c r="A11" s="541"/>
      <c r="B11" s="711"/>
      <c r="C11" s="359"/>
      <c r="D11" s="360"/>
      <c r="E11" s="360"/>
      <c r="F11" s="712"/>
      <c r="G11" s="360"/>
    </row>
    <row r="12" spans="1:7" s="385" customFormat="1">
      <c r="A12" s="541"/>
      <c r="B12" s="711" t="s">
        <v>546</v>
      </c>
      <c r="C12" s="359" t="s">
        <v>547</v>
      </c>
      <c r="D12" s="359"/>
      <c r="E12" s="359"/>
      <c r="F12" s="723"/>
      <c r="G12" s="359"/>
    </row>
    <row r="13" spans="1:7" s="385" customFormat="1" ht="13.5" thickBot="1">
      <c r="A13" s="725"/>
      <c r="B13" s="1394" t="s">
        <v>129</v>
      </c>
      <c r="C13" s="1394"/>
      <c r="D13" s="1394"/>
      <c r="E13" s="1394"/>
      <c r="F13" s="1394"/>
      <c r="G13" s="1394"/>
    </row>
    <row r="14" spans="1:7" s="385" customFormat="1" ht="12.6" customHeight="1" thickTop="1" thickBot="1">
      <c r="A14" s="725"/>
      <c r="B14" s="1399" t="s">
        <v>557</v>
      </c>
      <c r="C14" s="1399"/>
      <c r="D14" s="1399"/>
      <c r="E14" s="696" t="s">
        <v>658</v>
      </c>
      <c r="F14" s="696" t="s">
        <v>558</v>
      </c>
      <c r="G14" s="729" t="s">
        <v>718</v>
      </c>
    </row>
    <row r="15" spans="1:7" ht="12.6" customHeight="1" thickTop="1">
      <c r="A15" s="2"/>
      <c r="B15" s="894"/>
      <c r="C15" s="522"/>
      <c r="D15" s="6"/>
      <c r="E15" s="6"/>
      <c r="F15" s="6"/>
      <c r="G15" s="6"/>
    </row>
    <row r="16" spans="1:7" ht="12.6" customHeight="1">
      <c r="A16" s="965"/>
      <c r="B16" s="966"/>
      <c r="C16" s="870" t="s">
        <v>660</v>
      </c>
      <c r="D16" s="967"/>
      <c r="E16" s="967"/>
      <c r="F16" s="967"/>
      <c r="G16" s="967"/>
    </row>
    <row r="17" spans="1:7" ht="12.6" customHeight="1">
      <c r="A17" s="965" t="s">
        <v>661</v>
      </c>
      <c r="B17" s="968">
        <v>2230</v>
      </c>
      <c r="C17" s="870" t="s">
        <v>366</v>
      </c>
      <c r="D17" s="292"/>
      <c r="E17" s="292"/>
      <c r="F17" s="292"/>
      <c r="G17" s="292"/>
    </row>
    <row r="18" spans="1:7" ht="12.6" customHeight="1">
      <c r="A18" s="965"/>
      <c r="B18" s="969">
        <v>1</v>
      </c>
      <c r="C18" s="874" t="s">
        <v>769</v>
      </c>
      <c r="D18" s="292"/>
      <c r="E18" s="292"/>
      <c r="F18" s="292"/>
      <c r="G18" s="292"/>
    </row>
    <row r="19" spans="1:7" ht="12.6" customHeight="1">
      <c r="A19" s="965"/>
      <c r="B19" s="970">
        <v>1.0009999999999999</v>
      </c>
      <c r="C19" s="870" t="s">
        <v>662</v>
      </c>
      <c r="D19" s="292"/>
      <c r="E19" s="292"/>
      <c r="F19" s="292"/>
      <c r="G19" s="292"/>
    </row>
    <row r="20" spans="1:7" ht="12.6" customHeight="1">
      <c r="A20" s="965"/>
      <c r="B20" s="971">
        <v>60</v>
      </c>
      <c r="C20" s="874" t="s">
        <v>693</v>
      </c>
      <c r="D20" s="960"/>
      <c r="E20" s="292"/>
      <c r="F20" s="292"/>
      <c r="G20" s="292"/>
    </row>
    <row r="21" spans="1:7" ht="12.6" customHeight="1">
      <c r="A21" s="965"/>
      <c r="B21" s="875" t="s">
        <v>695</v>
      </c>
      <c r="C21" s="874" t="s">
        <v>665</v>
      </c>
      <c r="D21" s="905"/>
      <c r="E21" s="35">
        <v>100</v>
      </c>
      <c r="F21" s="980">
        <v>0</v>
      </c>
      <c r="G21" s="831">
        <f>SUM(E21:F21)</f>
        <v>100</v>
      </c>
    </row>
    <row r="22" spans="1:7" ht="12.6" customHeight="1">
      <c r="A22" s="965" t="s">
        <v>656</v>
      </c>
      <c r="B22" s="971">
        <v>60</v>
      </c>
      <c r="C22" s="874" t="s">
        <v>693</v>
      </c>
      <c r="D22" s="905"/>
      <c r="E22" s="10">
        <f>SUM(E21:E21)</f>
        <v>100</v>
      </c>
      <c r="F22" s="981">
        <f>SUM(F21:F21)</f>
        <v>0</v>
      </c>
      <c r="G22" s="904">
        <f>SUM(G21:G21)</f>
        <v>100</v>
      </c>
    </row>
    <row r="23" spans="1:7">
      <c r="A23" s="972" t="s">
        <v>656</v>
      </c>
      <c r="B23" s="973">
        <v>1.0009999999999999</v>
      </c>
      <c r="C23" s="873" t="s">
        <v>662</v>
      </c>
      <c r="D23" s="905"/>
      <c r="E23" s="10">
        <f t="shared" ref="E23:G26" si="0">E22</f>
        <v>100</v>
      </c>
      <c r="F23" s="981">
        <f t="shared" si="0"/>
        <v>0</v>
      </c>
      <c r="G23" s="904">
        <f t="shared" si="0"/>
        <v>100</v>
      </c>
    </row>
    <row r="24" spans="1:7">
      <c r="A24" s="974" t="s">
        <v>656</v>
      </c>
      <c r="B24" s="975">
        <v>2230</v>
      </c>
      <c r="C24" s="976" t="s">
        <v>366</v>
      </c>
      <c r="D24" s="908"/>
      <c r="E24" s="10">
        <f t="shared" si="0"/>
        <v>100</v>
      </c>
      <c r="F24" s="293">
        <f t="shared" si="0"/>
        <v>0</v>
      </c>
      <c r="G24" s="10">
        <f t="shared" si="0"/>
        <v>100</v>
      </c>
    </row>
    <row r="25" spans="1:7">
      <c r="A25" s="977" t="s">
        <v>656</v>
      </c>
      <c r="B25" s="978"/>
      <c r="C25" s="878" t="s">
        <v>660</v>
      </c>
      <c r="D25" s="904"/>
      <c r="E25" s="10">
        <f t="shared" si="0"/>
        <v>100</v>
      </c>
      <c r="F25" s="293">
        <f t="shared" si="0"/>
        <v>0</v>
      </c>
      <c r="G25" s="10">
        <f t="shared" si="0"/>
        <v>100</v>
      </c>
    </row>
    <row r="26" spans="1:7">
      <c r="A26" s="977" t="s">
        <v>656</v>
      </c>
      <c r="B26" s="978"/>
      <c r="C26" s="878" t="s">
        <v>657</v>
      </c>
      <c r="D26" s="842"/>
      <c r="E26" s="842">
        <f t="shared" si="0"/>
        <v>100</v>
      </c>
      <c r="F26" s="981">
        <f t="shared" si="0"/>
        <v>0</v>
      </c>
      <c r="G26" s="842">
        <f t="shared" si="0"/>
        <v>100</v>
      </c>
    </row>
    <row r="27" spans="1:7">
      <c r="A27" s="1110"/>
      <c r="B27" s="1111"/>
      <c r="C27" s="1112"/>
      <c r="D27" s="845"/>
      <c r="E27" s="845"/>
      <c r="F27" s="1113"/>
      <c r="G27" s="845"/>
    </row>
    <row r="28" spans="1:7">
      <c r="A28" s="384"/>
      <c r="B28" s="1117" t="s">
        <v>87</v>
      </c>
      <c r="C28" s="1117"/>
      <c r="D28" s="1117"/>
      <c r="E28" s="1117"/>
      <c r="F28" s="1117"/>
      <c r="G28" s="1117"/>
    </row>
    <row r="29" spans="1:7">
      <c r="A29" s="1117"/>
      <c r="B29" s="1118"/>
      <c r="C29" s="1119"/>
      <c r="D29" s="1120"/>
      <c r="E29" s="1120"/>
      <c r="F29" s="1119"/>
      <c r="G29" s="1119"/>
    </row>
    <row r="30" spans="1:7">
      <c r="A30" s="1117"/>
      <c r="B30" s="1118"/>
      <c r="C30" s="1119"/>
      <c r="D30" s="1120"/>
      <c r="E30" s="1120"/>
      <c r="F30" s="1119"/>
      <c r="G30" s="1119"/>
    </row>
    <row r="31" spans="1:7">
      <c r="B31" s="1114"/>
      <c r="C31" s="1114"/>
      <c r="D31" s="1115"/>
      <c r="E31" s="1114"/>
      <c r="F31" s="1115"/>
      <c r="G31" s="1116"/>
    </row>
    <row r="32" spans="1:7">
      <c r="B32" s="308"/>
      <c r="C32" s="296"/>
      <c r="D32" s="310"/>
      <c r="E32" s="310"/>
      <c r="F32" s="310"/>
      <c r="G32" s="310"/>
    </row>
    <row r="33" spans="2:7">
      <c r="B33" s="296"/>
      <c r="C33" s="296"/>
      <c r="D33" s="296"/>
      <c r="E33" s="296"/>
      <c r="F33" s="296"/>
      <c r="G33" s="296"/>
    </row>
  </sheetData>
  <customSheetViews>
    <customSheetView guid="{44B5F5DE-C96C-4269-969A-574D4EEEEEF5}" showPageBreaks="1" view="pageBreakPreview" showRuler="0" topLeftCell="A4">
      <selection activeCell="C11" sqref="C11"/>
      <pageMargins left="0.74803149606299202" right="0.39370078740157499" top="0.74803149606299202" bottom="0.90551181102362199" header="0.511811023622047" footer="0.59055118110236204"/>
      <printOptions horizontalCentered="1"/>
      <pageSetup paperSize="9" firstPageNumber="89" orientation="portrait" blackAndWhite="1" useFirstPageNumber="1" r:id="rId1"/>
      <headerFooter alignWithMargins="0">
        <oddHeader xml:space="preserve">&amp;C   </oddHeader>
        <oddFooter>&amp;C&amp;"Times New Roman,Bold"   Vol-II    -    &amp;P</oddFooter>
      </headerFooter>
    </customSheetView>
    <customSheetView guid="{51C53396-99BF-439E-80DF-007983187621}" showPageBreaks="1" view="pageBreakPreview" showRuler="0" topLeftCell="A8">
      <selection sqref="A1:IV65536"/>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12">
      <selection activeCell="F55" sqref="F55"/>
      <pageMargins left="0.74803149606299202" right="0.39370078740157499" top="0.74803149606299202" bottom="0.90551181102362199" header="0.511811023622047" footer="0.59055118110236204"/>
      <printOptions horizontalCentered="1"/>
      <pageSetup paperSize="9" firstPageNumber="89" orientation="landscape" blackAndWhite="1" useFirstPageNumber="1" r:id="rId3"/>
      <headerFooter alignWithMargins="0">
        <oddHeader xml:space="preserve">&amp;C   </oddHeader>
        <oddFooter>&amp;C&amp;"Times New Roman,Bold"   Vol-II    -    &amp;P</oddFooter>
      </headerFooter>
    </customSheetView>
    <customSheetView guid="{F7D04FF6-8BBF-4270-9EF9-DD67F24468EA}" showPageBreaks="1" view="pageBreakPreview" showRuler="0" topLeftCell="A12">
      <selection activeCell="F55" sqref="F55"/>
      <pageMargins left="0.74803149606299202" right="0.39370078740157499" top="0.74803149606299202" bottom="0.90551181102362199" header="0.511811023622047" footer="0.59055118110236204"/>
      <printOptions horizontalCentered="1"/>
      <pageSetup paperSize="9" firstPageNumber="89" orientation="landscape" blackAndWhite="1" useFirstPageNumber="1" r:id="rId4"/>
      <headerFooter alignWithMargins="0">
        <oddHeader xml:space="preserve">&amp;C   </oddHeader>
        <oddFooter>&amp;C&amp;"Times New Roman,Bold"   Vol-II    -    &amp;P</oddFooter>
      </headerFooter>
    </customSheetView>
    <customSheetView guid="{73C19A37-4EEB-4DC6-935E-CC3901B52293}" showPageBreaks="1" view="pageBreakPreview" showRuler="0" topLeftCell="A12">
      <selection activeCell="F55" sqref="F55"/>
      <pageMargins left="0.74803149606299202" right="0.39370078740157499" top="0.74803149606299202" bottom="0.90551181102362199" header="0.511811023622047" footer="0.59055118110236204"/>
      <printOptions horizontalCentered="1"/>
      <pageSetup paperSize="9" firstPageNumber="89" orientation="landscape" blackAndWhite="1" useFirstPageNumber="1" r:id="rId5"/>
      <headerFooter alignWithMargins="0">
        <oddHeader xml:space="preserve">&amp;C   </oddHeader>
        <oddFooter>&amp;C&amp;"Times New Roman,Bold"   Vol-II    -    &amp;P</oddFooter>
      </headerFooter>
    </customSheetView>
    <customSheetView guid="{63DB0950-E90F-4380-862C-985B5EB19119}" showPageBreaks="1" view="pageBreakPreview" showRuler="0" topLeftCell="A12">
      <selection activeCell="F55" sqref="F55"/>
      <pageMargins left="0.74803149606299202" right="0.39370078740157499" top="0.74803149606299202" bottom="0.90551181102362199" header="0.511811023622047" footer="0.59055118110236204"/>
      <printOptions horizontalCentered="1"/>
      <pageSetup paperSize="9" firstPageNumber="89" orientation="landscape" blackAndWhite="1" useFirstPageNumber="1" r:id="rId6"/>
      <headerFooter alignWithMargins="0">
        <oddHeader xml:space="preserve">&amp;C   </oddHeader>
        <oddFooter>&amp;C&amp;"Times New Roman,Bold"   Vol-II    -    &amp;P</oddFooter>
      </headerFooter>
    </customSheetView>
    <customSheetView guid="{F13B090A-ECDA-4418-9F13-644A873400E7}" showPageBreaks="1" view="pageBreakPreview" showRuler="0" topLeftCell="A12">
      <selection activeCell="F55" sqref="F55"/>
      <pageMargins left="0.74803149606299202" right="0.39370078740157499" top="0.74803149606299202" bottom="0.90551181102362199" header="0.511811023622047" footer="0.59055118110236204"/>
      <printOptions horizontalCentered="1"/>
      <pageSetup paperSize="9" firstPageNumber="89" orientation="landscape" blackAndWhite="1" useFirstPageNumber="1" r:id="rId7"/>
      <headerFooter alignWithMargins="0">
        <oddHeader xml:space="preserve">&amp;C   </oddHeader>
        <oddFooter>&amp;C&amp;"Times New Roman,Bold"   Vol-II    -    &amp;P</oddFooter>
      </headerFooter>
    </customSheetView>
    <customSheetView guid="{9AB94DEC-E115-4D58-A012-E99EA3B9CE7A}" showPageBreaks="1" printArea="1" view="pageBreakPreview" showRuler="0" topLeftCell="A4">
      <selection activeCell="C21" sqref="C21"/>
      <pageMargins left="0.74803149606299202" right="0.74803149606299202" top="0.74803149606299202" bottom="3.63" header="0.35" footer="3"/>
      <printOptions horizontalCentered="1"/>
      <pageSetup paperSize="9" firstPageNumber="14" orientation="portrait" blackAndWhite="1" useFirstPageNumber="1" r:id="rId8"/>
      <headerFooter alignWithMargins="0">
        <oddHeader xml:space="preserve">&amp;C   </oddHeader>
        <oddFooter>&amp;C&amp;"Times New Roman,Bold"&amp;P</oddFooter>
      </headerFooter>
    </customSheetView>
  </customSheetViews>
  <mergeCells count="6">
    <mergeCell ref="B13:G13"/>
    <mergeCell ref="B14:D14"/>
    <mergeCell ref="A1:G1"/>
    <mergeCell ref="A2:G2"/>
    <mergeCell ref="A4:G4"/>
    <mergeCell ref="B5:G5"/>
  </mergeCells>
  <phoneticPr fontId="15" type="noConversion"/>
  <printOptions horizontalCentered="1"/>
  <pageMargins left="0.74803149606299202" right="0.74803149606299202" top="0.74803149606299202" bottom="3.63" header="0.35" footer="3"/>
  <pageSetup paperSize="9" firstPageNumber="14" orientation="portrait" blackAndWhite="1" useFirstPageNumber="1" r:id="rId9"/>
  <headerFooter alignWithMargins="0">
    <oddHeader xml:space="preserve">&amp;C   </oddHeader>
    <oddFooter>&amp;C&amp;"Times New Roman,Bold"&amp;P</oddFooter>
  </headerFooter>
</worksheet>
</file>

<file path=xl/worksheets/sheet13.xml><?xml version="1.0" encoding="utf-8"?>
<worksheet xmlns="http://schemas.openxmlformats.org/spreadsheetml/2006/main" xmlns:r="http://schemas.openxmlformats.org/officeDocument/2006/relationships">
  <sheetPr syncVertical="1" syncRef="A91" transitionEvaluation="1" codeName="Sheet20"/>
  <dimension ref="A1:H106"/>
  <sheetViews>
    <sheetView view="pageBreakPreview" topLeftCell="A91" zoomScaleSheetLayoutView="100" workbookViewId="0">
      <selection activeCell="A103" sqref="A103:K113"/>
    </sheetView>
  </sheetViews>
  <sheetFormatPr defaultColWidth="12.42578125" defaultRowHeight="12.75"/>
  <cols>
    <col min="1" max="1" width="6.42578125" style="232" customWidth="1"/>
    <col min="2" max="2" width="8.140625" style="232" customWidth="1"/>
    <col min="3" max="3" width="34.5703125" style="112" customWidth="1"/>
    <col min="4" max="4" width="7.140625" style="119" customWidth="1"/>
    <col min="5" max="5" width="8.140625" style="119" customWidth="1"/>
    <col min="6" max="6" width="10.42578125" style="112" customWidth="1"/>
    <col min="7" max="7" width="8.5703125" style="112" customWidth="1"/>
    <col min="8" max="8" width="3.7109375" style="112" customWidth="1"/>
    <col min="9" max="16384" width="12.42578125" style="112"/>
  </cols>
  <sheetData>
    <row r="1" spans="1:7" ht="15" customHeight="1">
      <c r="A1" s="1422" t="s">
        <v>639</v>
      </c>
      <c r="B1" s="1422"/>
      <c r="C1" s="1422"/>
      <c r="D1" s="1422"/>
      <c r="E1" s="1422"/>
      <c r="F1" s="1422"/>
      <c r="G1" s="1422"/>
    </row>
    <row r="2" spans="1:7" ht="15" customHeight="1">
      <c r="A2" s="1422" t="s">
        <v>640</v>
      </c>
      <c r="B2" s="1422"/>
      <c r="C2" s="1422"/>
      <c r="D2" s="1422"/>
      <c r="E2" s="1422"/>
      <c r="F2" s="1422"/>
      <c r="G2" s="1422"/>
    </row>
    <row r="3" spans="1:7" ht="15" customHeight="1">
      <c r="A3" s="130"/>
      <c r="B3" s="130"/>
      <c r="C3" s="172"/>
      <c r="D3" s="224"/>
      <c r="E3" s="111"/>
      <c r="F3" s="172"/>
      <c r="G3" s="172"/>
    </row>
    <row r="4" spans="1:7" ht="15" customHeight="1">
      <c r="A4" s="1396" t="s">
        <v>88</v>
      </c>
      <c r="B4" s="1396"/>
      <c r="C4" s="1396"/>
      <c r="D4" s="1396"/>
      <c r="E4" s="1396"/>
      <c r="F4" s="1396"/>
      <c r="G4" s="1396"/>
    </row>
    <row r="5" spans="1:7" ht="15" customHeight="1">
      <c r="A5" s="541"/>
      <c r="B5" s="1397"/>
      <c r="C5" s="1397"/>
      <c r="D5" s="1397"/>
      <c r="E5" s="1397"/>
      <c r="F5" s="1397"/>
      <c r="G5" s="1397"/>
    </row>
    <row r="6" spans="1:7" ht="15" customHeight="1">
      <c r="A6" s="541"/>
      <c r="B6" s="359"/>
      <c r="C6" s="359"/>
      <c r="D6" s="708"/>
      <c r="E6" s="709" t="s">
        <v>502</v>
      </c>
      <c r="F6" s="709" t="s">
        <v>503</v>
      </c>
      <c r="G6" s="709" t="s">
        <v>718</v>
      </c>
    </row>
    <row r="7" spans="1:7" ht="15" customHeight="1">
      <c r="A7" s="541"/>
      <c r="B7" s="711" t="s">
        <v>504</v>
      </c>
      <c r="C7" s="359" t="s">
        <v>774</v>
      </c>
      <c r="D7" s="712" t="s">
        <v>657</v>
      </c>
      <c r="E7" s="361">
        <v>745599</v>
      </c>
      <c r="F7" s="713">
        <v>8395</v>
      </c>
      <c r="G7" s="361">
        <f>SUM(E7:F7)</f>
        <v>753994</v>
      </c>
    </row>
    <row r="8" spans="1:7" ht="15" customHeight="1">
      <c r="A8" s="541"/>
      <c r="B8" s="711" t="s">
        <v>505</v>
      </c>
      <c r="C8" s="714" t="s">
        <v>506</v>
      </c>
      <c r="D8" s="715"/>
      <c r="E8" s="362"/>
      <c r="F8" s="362"/>
      <c r="G8" s="362"/>
    </row>
    <row r="9" spans="1:7" ht="15" customHeight="1">
      <c r="A9" s="541"/>
      <c r="B9" s="711"/>
      <c r="C9" s="714" t="s">
        <v>711</v>
      </c>
      <c r="D9" s="715" t="s">
        <v>657</v>
      </c>
      <c r="E9" s="362">
        <f>G81</f>
        <v>3688508</v>
      </c>
      <c r="F9" s="717">
        <f>G94</f>
        <v>28900</v>
      </c>
      <c r="G9" s="362">
        <f>SUM(E9:F9)</f>
        <v>3717408</v>
      </c>
    </row>
    <row r="10" spans="1:7" ht="15" customHeight="1">
      <c r="A10" s="541"/>
      <c r="B10" s="718" t="s">
        <v>656</v>
      </c>
      <c r="C10" s="359" t="s">
        <v>673</v>
      </c>
      <c r="D10" s="719" t="s">
        <v>657</v>
      </c>
      <c r="E10" s="720">
        <f>SUM(E7:E9)</f>
        <v>4434107</v>
      </c>
      <c r="F10" s="720">
        <f>SUM(F7:F9)</f>
        <v>37295</v>
      </c>
      <c r="G10" s="720">
        <f>SUM(E10:F10)</f>
        <v>4471402</v>
      </c>
    </row>
    <row r="11" spans="1:7" ht="15" customHeight="1">
      <c r="A11" s="541"/>
      <c r="B11" s="711"/>
      <c r="C11" s="359"/>
      <c r="D11" s="360"/>
      <c r="E11" s="360"/>
      <c r="F11" s="712"/>
      <c r="G11" s="360"/>
    </row>
    <row r="12" spans="1:7" ht="15" customHeight="1">
      <c r="A12" s="541"/>
      <c r="B12" s="711" t="s">
        <v>546</v>
      </c>
      <c r="C12" s="359" t="s">
        <v>547</v>
      </c>
      <c r="D12" s="359"/>
      <c r="E12" s="359"/>
      <c r="F12" s="723"/>
      <c r="G12" s="359"/>
    </row>
    <row r="13" spans="1:7" ht="15" customHeight="1" thickBot="1">
      <c r="A13" s="725"/>
      <c r="B13" s="1394" t="s">
        <v>129</v>
      </c>
      <c r="C13" s="1394"/>
      <c r="D13" s="1394"/>
      <c r="E13" s="1394"/>
      <c r="F13" s="1394"/>
      <c r="G13" s="1394"/>
    </row>
    <row r="14" spans="1:7" ht="15" customHeight="1" thickTop="1" thickBot="1">
      <c r="A14" s="725"/>
      <c r="B14" s="1399" t="s">
        <v>557</v>
      </c>
      <c r="C14" s="1399"/>
      <c r="D14" s="1399"/>
      <c r="E14" s="696" t="s">
        <v>658</v>
      </c>
      <c r="F14" s="696" t="s">
        <v>558</v>
      </c>
      <c r="G14" s="729" t="s">
        <v>718</v>
      </c>
    </row>
    <row r="15" spans="1:7" s="306" customFormat="1" ht="13.5" thickTop="1">
      <c r="A15" s="302"/>
      <c r="B15" s="303"/>
      <c r="C15" s="304"/>
      <c r="D15" s="305"/>
      <c r="E15" s="305"/>
      <c r="F15" s="305"/>
      <c r="G15" s="305"/>
    </row>
    <row r="16" spans="1:7" ht="15" customHeight="1">
      <c r="C16" s="228" t="s">
        <v>660</v>
      </c>
      <c r="D16" s="173"/>
      <c r="E16" s="173"/>
      <c r="F16" s="173"/>
      <c r="G16" s="173"/>
    </row>
    <row r="17" spans="1:7" ht="15" customHeight="1">
      <c r="A17" s="130" t="s">
        <v>661</v>
      </c>
      <c r="B17" s="236">
        <v>2245</v>
      </c>
      <c r="C17" s="144" t="s">
        <v>682</v>
      </c>
      <c r="D17" s="123"/>
      <c r="E17" s="123"/>
      <c r="F17" s="123"/>
      <c r="G17" s="123"/>
    </row>
    <row r="18" spans="1:7" ht="15" customHeight="1">
      <c r="A18" s="130"/>
      <c r="B18" s="393">
        <v>2</v>
      </c>
      <c r="C18" s="133" t="s">
        <v>191</v>
      </c>
      <c r="D18" s="123"/>
      <c r="E18" s="123"/>
      <c r="F18" s="123"/>
      <c r="G18" s="123"/>
    </row>
    <row r="19" spans="1:7" ht="15" customHeight="1">
      <c r="A19" s="130"/>
      <c r="B19" s="390">
        <v>2.101</v>
      </c>
      <c r="C19" s="144" t="s">
        <v>192</v>
      </c>
      <c r="D19" s="123"/>
      <c r="E19" s="123"/>
      <c r="F19" s="123"/>
      <c r="G19" s="123"/>
    </row>
    <row r="20" spans="1:7" ht="15" customHeight="1">
      <c r="A20" s="130"/>
      <c r="B20" s="132" t="s">
        <v>612</v>
      </c>
      <c r="C20" s="130" t="s">
        <v>193</v>
      </c>
      <c r="D20" s="9"/>
      <c r="E20" s="36">
        <v>0</v>
      </c>
      <c r="F20" s="122">
        <v>809839</v>
      </c>
      <c r="G20" s="117">
        <f>SUM(E20:F20)</f>
        <v>809839</v>
      </c>
    </row>
    <row r="21" spans="1:7" ht="15" customHeight="1">
      <c r="A21" s="130" t="s">
        <v>656</v>
      </c>
      <c r="B21" s="390">
        <v>2.101</v>
      </c>
      <c r="C21" s="144" t="s">
        <v>192</v>
      </c>
      <c r="D21" s="9"/>
      <c r="E21" s="13">
        <f>E20</f>
        <v>0</v>
      </c>
      <c r="F21" s="139">
        <f>F20</f>
        <v>809839</v>
      </c>
      <c r="G21" s="139">
        <f>G20</f>
        <v>809839</v>
      </c>
    </row>
    <row r="22" spans="1:7" ht="15" customHeight="1">
      <c r="A22" s="130"/>
      <c r="B22" s="390"/>
      <c r="C22" s="1019"/>
      <c r="D22" s="120"/>
      <c r="E22" s="117"/>
      <c r="F22" s="117"/>
      <c r="G22" s="117"/>
    </row>
    <row r="23" spans="1:7" ht="15" customHeight="1">
      <c r="A23" s="130"/>
      <c r="B23" s="390">
        <v>2.105</v>
      </c>
      <c r="C23" s="1019" t="s">
        <v>195</v>
      </c>
      <c r="D23" s="120"/>
      <c r="E23" s="117"/>
      <c r="F23" s="117"/>
      <c r="G23" s="117"/>
    </row>
    <row r="24" spans="1:7" ht="15" customHeight="1">
      <c r="A24" s="130"/>
      <c r="B24" s="132" t="s">
        <v>621</v>
      </c>
      <c r="C24" s="130" t="s">
        <v>196</v>
      </c>
      <c r="D24" s="9"/>
      <c r="E24" s="36">
        <v>0</v>
      </c>
      <c r="F24" s="122">
        <v>990</v>
      </c>
      <c r="G24" s="117">
        <f>SUM(E24:F24)</f>
        <v>990</v>
      </c>
    </row>
    <row r="25" spans="1:7" ht="15" customHeight="1">
      <c r="A25" s="130" t="s">
        <v>656</v>
      </c>
      <c r="B25" s="390">
        <v>2.105</v>
      </c>
      <c r="C25" s="1019" t="s">
        <v>195</v>
      </c>
      <c r="D25" s="9"/>
      <c r="E25" s="13">
        <f>E24</f>
        <v>0</v>
      </c>
      <c r="F25" s="139">
        <f>F24</f>
        <v>990</v>
      </c>
      <c r="G25" s="139">
        <f>G24</f>
        <v>990</v>
      </c>
    </row>
    <row r="26" spans="1:7">
      <c r="A26" s="130"/>
      <c r="B26" s="390"/>
      <c r="C26" s="1019"/>
      <c r="D26" s="120"/>
      <c r="E26" s="117"/>
      <c r="F26" s="117"/>
      <c r="G26" s="117"/>
    </row>
    <row r="27" spans="1:7" ht="25.5">
      <c r="A27" s="130"/>
      <c r="B27" s="390">
        <v>2.1059999999999999</v>
      </c>
      <c r="C27" s="1019" t="s">
        <v>197</v>
      </c>
      <c r="D27" s="120"/>
      <c r="E27" s="117"/>
      <c r="F27" s="117"/>
      <c r="G27" s="117"/>
    </row>
    <row r="28" spans="1:7">
      <c r="A28" s="130"/>
      <c r="B28" s="132" t="s">
        <v>198</v>
      </c>
      <c r="C28" s="130" t="s">
        <v>199</v>
      </c>
      <c r="D28" s="9"/>
      <c r="E28" s="12">
        <v>0</v>
      </c>
      <c r="F28" s="125">
        <v>293697</v>
      </c>
      <c r="G28" s="140">
        <f>SUM(E28:F28)</f>
        <v>293697</v>
      </c>
    </row>
    <row r="29" spans="1:7" ht="25.5">
      <c r="A29" s="130" t="s">
        <v>656</v>
      </c>
      <c r="B29" s="390">
        <v>2.1059999999999999</v>
      </c>
      <c r="C29" s="1019" t="s">
        <v>197</v>
      </c>
      <c r="D29" s="9"/>
      <c r="E29" s="12">
        <f>E28</f>
        <v>0</v>
      </c>
      <c r="F29" s="125">
        <f>F28</f>
        <v>293697</v>
      </c>
      <c r="G29" s="125">
        <f>G28</f>
        <v>293697</v>
      </c>
    </row>
    <row r="30" spans="1:7" ht="15" customHeight="1">
      <c r="A30" s="130"/>
      <c r="B30" s="1018"/>
      <c r="C30" s="130"/>
      <c r="D30" s="120"/>
      <c r="E30" s="117"/>
      <c r="F30" s="117"/>
      <c r="G30" s="117"/>
    </row>
    <row r="31" spans="1:7" ht="25.5">
      <c r="A31" s="130"/>
      <c r="B31" s="390">
        <v>2.1070000000000002</v>
      </c>
      <c r="C31" s="1019" t="s">
        <v>200</v>
      </c>
      <c r="D31" s="114"/>
      <c r="E31" s="123"/>
      <c r="F31" s="123"/>
      <c r="G31" s="123"/>
    </row>
    <row r="32" spans="1:7" ht="25.5">
      <c r="A32" s="130"/>
      <c r="B32" s="132" t="s">
        <v>201</v>
      </c>
      <c r="C32" s="130" t="s">
        <v>202</v>
      </c>
      <c r="D32" s="9"/>
      <c r="E32" s="36">
        <v>0</v>
      </c>
      <c r="F32" s="122">
        <v>19990</v>
      </c>
      <c r="G32" s="117">
        <f>SUM(E32:F32)</f>
        <v>19990</v>
      </c>
    </row>
    <row r="33" spans="1:7" ht="25.5">
      <c r="A33" s="135" t="s">
        <v>656</v>
      </c>
      <c r="B33" s="1334">
        <v>2.1070000000000002</v>
      </c>
      <c r="C33" s="1335" t="s">
        <v>200</v>
      </c>
      <c r="D33" s="12"/>
      <c r="E33" s="13">
        <f>E32</f>
        <v>0</v>
      </c>
      <c r="F33" s="139">
        <f>F32</f>
        <v>19990</v>
      </c>
      <c r="G33" s="139">
        <f>G32</f>
        <v>19990</v>
      </c>
    </row>
    <row r="34" spans="1:7" ht="15" customHeight="1">
      <c r="A34" s="130"/>
      <c r="B34" s="1018"/>
      <c r="C34" s="130"/>
      <c r="D34" s="120"/>
      <c r="E34" s="117"/>
      <c r="F34" s="117"/>
      <c r="G34" s="117"/>
    </row>
    <row r="35" spans="1:7" ht="25.5">
      <c r="A35" s="130"/>
      <c r="B35" s="390">
        <v>2.1080000000000001</v>
      </c>
      <c r="C35" s="1019" t="s">
        <v>203</v>
      </c>
      <c r="D35" s="114"/>
      <c r="E35" s="114"/>
      <c r="F35" s="114"/>
      <c r="G35" s="114"/>
    </row>
    <row r="36" spans="1:7">
      <c r="A36" s="130"/>
      <c r="B36" s="132" t="s">
        <v>204</v>
      </c>
      <c r="C36" s="130" t="s">
        <v>205</v>
      </c>
      <c r="D36" s="9"/>
      <c r="E36" s="12">
        <v>0</v>
      </c>
      <c r="F36" s="125">
        <v>3990</v>
      </c>
      <c r="G36" s="140">
        <f>SUM(E36:F36)</f>
        <v>3990</v>
      </c>
    </row>
    <row r="37" spans="1:7" ht="25.5">
      <c r="A37" s="130" t="s">
        <v>656</v>
      </c>
      <c r="B37" s="390">
        <v>2.1080000000000001</v>
      </c>
      <c r="C37" s="1019" t="s">
        <v>203</v>
      </c>
      <c r="D37" s="9"/>
      <c r="E37" s="12">
        <f>E36</f>
        <v>0</v>
      </c>
      <c r="F37" s="125">
        <f>F36</f>
        <v>3990</v>
      </c>
      <c r="G37" s="125">
        <f>G36</f>
        <v>3990</v>
      </c>
    </row>
    <row r="38" spans="1:7">
      <c r="A38" s="130"/>
      <c r="B38" s="1018"/>
      <c r="C38" s="130"/>
      <c r="D38" s="120"/>
      <c r="E38" s="117"/>
      <c r="F38" s="117"/>
      <c r="G38" s="117"/>
    </row>
    <row r="39" spans="1:7" ht="38.25">
      <c r="A39" s="130"/>
      <c r="B39" s="390">
        <v>2.109</v>
      </c>
      <c r="C39" s="1019" t="s">
        <v>139</v>
      </c>
      <c r="D39" s="120"/>
      <c r="E39" s="117"/>
      <c r="F39" s="117"/>
      <c r="G39" s="117"/>
    </row>
    <row r="40" spans="1:7" ht="25.5">
      <c r="A40" s="130"/>
      <c r="B40" s="132" t="s">
        <v>41</v>
      </c>
      <c r="C40" s="392" t="s">
        <v>210</v>
      </c>
      <c r="D40" s="9"/>
      <c r="E40" s="36">
        <v>0</v>
      </c>
      <c r="F40" s="122">
        <v>43122</v>
      </c>
      <c r="G40" s="117">
        <f>SUM(E40:F40)</f>
        <v>43122</v>
      </c>
    </row>
    <row r="41" spans="1:7" ht="38.25">
      <c r="A41" s="130" t="s">
        <v>656</v>
      </c>
      <c r="B41" s="390">
        <v>2.109</v>
      </c>
      <c r="C41" s="1019" t="s">
        <v>139</v>
      </c>
      <c r="D41" s="9"/>
      <c r="E41" s="13">
        <f>E40</f>
        <v>0</v>
      </c>
      <c r="F41" s="139">
        <f>F40</f>
        <v>43122</v>
      </c>
      <c r="G41" s="139">
        <f>G40</f>
        <v>43122</v>
      </c>
    </row>
    <row r="42" spans="1:7">
      <c r="A42" s="130"/>
      <c r="B42" s="1018"/>
      <c r="C42" s="130"/>
      <c r="D42" s="120"/>
      <c r="E42" s="120"/>
      <c r="F42" s="120"/>
      <c r="G42" s="120"/>
    </row>
    <row r="43" spans="1:7" ht="25.5">
      <c r="A43" s="130"/>
      <c r="B43" s="390">
        <v>2.1139999999999999</v>
      </c>
      <c r="C43" s="1019" t="s">
        <v>211</v>
      </c>
      <c r="D43" s="114"/>
      <c r="E43" s="114"/>
      <c r="F43" s="114"/>
      <c r="G43" s="114"/>
    </row>
    <row r="44" spans="1:7">
      <c r="A44" s="130"/>
      <c r="B44" s="132" t="s">
        <v>194</v>
      </c>
      <c r="C44" s="130" t="s">
        <v>212</v>
      </c>
      <c r="D44" s="9"/>
      <c r="E44" s="9">
        <v>0</v>
      </c>
      <c r="F44" s="124">
        <v>9990</v>
      </c>
      <c r="G44" s="120">
        <f>SUM(E44:F44)</f>
        <v>9990</v>
      </c>
    </row>
    <row r="45" spans="1:7" ht="25.5">
      <c r="A45" s="130" t="s">
        <v>656</v>
      </c>
      <c r="B45" s="390">
        <v>2.1139999999999999</v>
      </c>
      <c r="C45" s="1019" t="s">
        <v>211</v>
      </c>
      <c r="D45" s="9"/>
      <c r="E45" s="13">
        <f>E44</f>
        <v>0</v>
      </c>
      <c r="F45" s="139">
        <f>F44</f>
        <v>9990</v>
      </c>
      <c r="G45" s="139">
        <f>G44</f>
        <v>9990</v>
      </c>
    </row>
    <row r="46" spans="1:7">
      <c r="A46" s="130"/>
      <c r="B46" s="1018"/>
      <c r="C46" s="130"/>
      <c r="D46" s="120"/>
      <c r="E46" s="117"/>
      <c r="F46" s="117"/>
      <c r="G46" s="117"/>
    </row>
    <row r="47" spans="1:7" ht="25.5">
      <c r="A47" s="130"/>
      <c r="B47" s="390">
        <v>2.117</v>
      </c>
      <c r="C47" s="1019" t="s">
        <v>399</v>
      </c>
      <c r="D47" s="117"/>
      <c r="E47" s="117"/>
      <c r="F47" s="117"/>
      <c r="G47" s="117"/>
    </row>
    <row r="48" spans="1:7" ht="25.5">
      <c r="A48" s="130"/>
      <c r="B48" s="132" t="s">
        <v>621</v>
      </c>
      <c r="C48" s="130" t="s">
        <v>400</v>
      </c>
      <c r="D48" s="36"/>
      <c r="E48" s="36">
        <v>0</v>
      </c>
      <c r="F48" s="35">
        <v>2228</v>
      </c>
      <c r="G48" s="117">
        <f>F48</f>
        <v>2228</v>
      </c>
    </row>
    <row r="49" spans="1:8" ht="25.5">
      <c r="A49" s="130" t="s">
        <v>656</v>
      </c>
      <c r="B49" s="390">
        <v>2.117</v>
      </c>
      <c r="C49" s="1019" t="s">
        <v>399</v>
      </c>
      <c r="D49" s="9"/>
      <c r="E49" s="13">
        <f>E48</f>
        <v>0</v>
      </c>
      <c r="F49" s="10">
        <f>F48</f>
        <v>2228</v>
      </c>
      <c r="G49" s="10">
        <f>G48</f>
        <v>2228</v>
      </c>
    </row>
    <row r="50" spans="1:8">
      <c r="A50" s="130"/>
      <c r="B50" s="390"/>
      <c r="C50" s="1019"/>
      <c r="D50" s="9"/>
      <c r="E50" s="9"/>
      <c r="F50" s="9"/>
      <c r="G50" s="117"/>
    </row>
    <row r="51" spans="1:8" ht="25.5">
      <c r="A51" s="130"/>
      <c r="B51" s="390">
        <v>2.1219999999999999</v>
      </c>
      <c r="C51" s="1019" t="s">
        <v>213</v>
      </c>
      <c r="D51" s="114"/>
      <c r="E51" s="123"/>
      <c r="F51" s="123"/>
      <c r="G51" s="123"/>
    </row>
    <row r="52" spans="1:8">
      <c r="A52" s="130"/>
      <c r="B52" s="132" t="s">
        <v>201</v>
      </c>
      <c r="C52" s="130" t="s">
        <v>214</v>
      </c>
      <c r="D52" s="9"/>
      <c r="E52" s="36">
        <v>0</v>
      </c>
      <c r="F52" s="122">
        <v>42872</v>
      </c>
      <c r="G52" s="117">
        <f>SUM(E52:F52)</f>
        <v>42872</v>
      </c>
    </row>
    <row r="53" spans="1:8" ht="25.5">
      <c r="A53" s="130" t="s">
        <v>656</v>
      </c>
      <c r="B53" s="390">
        <v>2.1219999999999999</v>
      </c>
      <c r="C53" s="1019" t="s">
        <v>213</v>
      </c>
      <c r="D53" s="9"/>
      <c r="E53" s="13">
        <f>E52</f>
        <v>0</v>
      </c>
      <c r="F53" s="139">
        <f>F52</f>
        <v>42872</v>
      </c>
      <c r="G53" s="139">
        <f>G52</f>
        <v>42872</v>
      </c>
    </row>
    <row r="54" spans="1:8">
      <c r="A54" s="130"/>
      <c r="B54" s="1018"/>
      <c r="C54" s="130"/>
      <c r="D54" s="120"/>
      <c r="E54" s="117"/>
      <c r="F54" s="117"/>
      <c r="G54" s="117"/>
    </row>
    <row r="55" spans="1:8">
      <c r="A55" s="130"/>
      <c r="B55" s="390">
        <v>2.282</v>
      </c>
      <c r="C55" s="1019" t="s">
        <v>215</v>
      </c>
      <c r="D55" s="120"/>
      <c r="E55" s="120"/>
      <c r="F55" s="120"/>
      <c r="G55" s="120"/>
    </row>
    <row r="56" spans="1:8" ht="25.5">
      <c r="A56" s="130"/>
      <c r="B56" s="132" t="s">
        <v>204</v>
      </c>
      <c r="C56" s="130" t="s">
        <v>216</v>
      </c>
      <c r="D56" s="9"/>
      <c r="E56" s="9"/>
      <c r="F56" s="124">
        <v>8490</v>
      </c>
      <c r="G56" s="120">
        <f>SUM(E56:F56)</f>
        <v>8490</v>
      </c>
    </row>
    <row r="57" spans="1:8">
      <c r="A57" s="135" t="s">
        <v>656</v>
      </c>
      <c r="B57" s="1334">
        <v>2.282</v>
      </c>
      <c r="C57" s="1335" t="s">
        <v>215</v>
      </c>
      <c r="D57" s="12"/>
      <c r="E57" s="13">
        <f>SUM(E56:E56)</f>
        <v>0</v>
      </c>
      <c r="F57" s="139">
        <f>SUM(F56:F56)</f>
        <v>8490</v>
      </c>
      <c r="G57" s="139">
        <f>SUM(G56:G56)</f>
        <v>8490</v>
      </c>
    </row>
    <row r="58" spans="1:8">
      <c r="A58" s="130"/>
      <c r="B58" s="130"/>
      <c r="C58" s="130"/>
      <c r="D58" s="120"/>
      <c r="E58" s="117"/>
      <c r="F58" s="117"/>
      <c r="G58" s="117"/>
    </row>
    <row r="59" spans="1:8">
      <c r="A59" s="130"/>
      <c r="B59" s="390">
        <v>2.8</v>
      </c>
      <c r="C59" s="1019" t="s">
        <v>699</v>
      </c>
      <c r="D59" s="114"/>
      <c r="E59" s="123"/>
      <c r="F59" s="123"/>
      <c r="G59" s="123"/>
    </row>
    <row r="60" spans="1:8" ht="25.5">
      <c r="A60" s="130"/>
      <c r="B60" s="132" t="s">
        <v>612</v>
      </c>
      <c r="C60" s="392" t="s">
        <v>217</v>
      </c>
      <c r="D60" s="9"/>
      <c r="E60" s="9">
        <v>0</v>
      </c>
      <c r="F60" s="124">
        <v>52795</v>
      </c>
      <c r="G60" s="120">
        <f>SUM(E60:F60)</f>
        <v>52795</v>
      </c>
    </row>
    <row r="61" spans="1:8" ht="25.5">
      <c r="A61" s="130"/>
      <c r="B61" s="132" t="s">
        <v>194</v>
      </c>
      <c r="C61" s="392" t="s">
        <v>218</v>
      </c>
      <c r="D61" s="9"/>
      <c r="E61" s="9">
        <v>0</v>
      </c>
      <c r="F61" s="124">
        <v>26773</v>
      </c>
      <c r="G61" s="120">
        <f>SUM(E61:F61)</f>
        <v>26773</v>
      </c>
    </row>
    <row r="62" spans="1:8">
      <c r="A62" s="130"/>
      <c r="B62" s="132" t="s">
        <v>573</v>
      </c>
      <c r="C62" s="392" t="s">
        <v>206</v>
      </c>
      <c r="D62" s="9"/>
      <c r="E62" s="9">
        <v>0</v>
      </c>
      <c r="F62" s="124">
        <v>55732</v>
      </c>
      <c r="G62" s="120">
        <f>SUM(E62:F62)</f>
        <v>55732</v>
      </c>
    </row>
    <row r="63" spans="1:8">
      <c r="A63" s="130" t="s">
        <v>656</v>
      </c>
      <c r="B63" s="390">
        <v>2.8</v>
      </c>
      <c r="C63" s="1019" t="s">
        <v>699</v>
      </c>
      <c r="D63" s="9"/>
      <c r="E63" s="13">
        <f>SUM(E60:E61)</f>
        <v>0</v>
      </c>
      <c r="F63" s="139">
        <f>SUM(F60:F62)</f>
        <v>135300</v>
      </c>
      <c r="G63" s="139">
        <f>SUM(G60:G62)</f>
        <v>135300</v>
      </c>
    </row>
    <row r="64" spans="1:8">
      <c r="A64" s="130" t="s">
        <v>656</v>
      </c>
      <c r="B64" s="393">
        <v>2</v>
      </c>
      <c r="C64" s="392" t="s">
        <v>191</v>
      </c>
      <c r="D64" s="9"/>
      <c r="E64" s="13">
        <f>E63+E57+E53+E45+E41+E37+E33+E29+E25+E21</f>
        <v>0</v>
      </c>
      <c r="F64" s="10">
        <f>F63+F57+F53+F45+F41+F37+F33+F29+F25+F21+F49</f>
        <v>1370508</v>
      </c>
      <c r="G64" s="10">
        <f>G63+G57+G53+G45+G41+G37+G33+G29+G25+G21+G49</f>
        <v>1370508</v>
      </c>
      <c r="H64" s="112" t="s">
        <v>417</v>
      </c>
    </row>
    <row r="65" spans="1:8" ht="11.1" customHeight="1">
      <c r="A65" s="130"/>
      <c r="B65" s="393"/>
      <c r="C65" s="392"/>
      <c r="D65" s="120"/>
      <c r="E65" s="120"/>
      <c r="F65" s="120"/>
      <c r="G65" s="120"/>
    </row>
    <row r="66" spans="1:8">
      <c r="A66" s="130"/>
      <c r="B66" s="393">
        <v>5</v>
      </c>
      <c r="C66" s="392" t="s">
        <v>219</v>
      </c>
      <c r="D66" s="9"/>
      <c r="E66" s="9"/>
      <c r="F66" s="124"/>
      <c r="G66" s="124"/>
    </row>
    <row r="67" spans="1:8" ht="25.5">
      <c r="A67" s="130"/>
      <c r="B67" s="390">
        <v>5.101</v>
      </c>
      <c r="C67" s="1019" t="s">
        <v>220</v>
      </c>
      <c r="D67" s="9"/>
      <c r="E67" s="9"/>
      <c r="F67" s="124"/>
      <c r="G67" s="124"/>
    </row>
    <row r="68" spans="1:8" ht="25.5">
      <c r="A68" s="130"/>
      <c r="B68" s="132" t="s">
        <v>612</v>
      </c>
      <c r="C68" s="392" t="s">
        <v>221</v>
      </c>
      <c r="D68" s="9"/>
      <c r="E68" s="12">
        <v>0</v>
      </c>
      <c r="F68" s="11">
        <v>2118000</v>
      </c>
      <c r="G68" s="11">
        <f>SUM(E68:F68)</f>
        <v>2118000</v>
      </c>
    </row>
    <row r="69" spans="1:8" ht="25.5">
      <c r="A69" s="130" t="s">
        <v>656</v>
      </c>
      <c r="B69" s="390">
        <v>5.101</v>
      </c>
      <c r="C69" s="1019" t="s">
        <v>221</v>
      </c>
      <c r="D69" s="9"/>
      <c r="E69" s="12">
        <f t="shared" ref="E69:G70" si="0">E68</f>
        <v>0</v>
      </c>
      <c r="F69" s="125">
        <f t="shared" si="0"/>
        <v>2118000</v>
      </c>
      <c r="G69" s="125">
        <f t="shared" si="0"/>
        <v>2118000</v>
      </c>
    </row>
    <row r="70" spans="1:8">
      <c r="A70" s="130" t="s">
        <v>656</v>
      </c>
      <c r="B70" s="393">
        <v>5</v>
      </c>
      <c r="C70" s="392" t="s">
        <v>219</v>
      </c>
      <c r="D70" s="9"/>
      <c r="E70" s="13">
        <f t="shared" si="0"/>
        <v>0</v>
      </c>
      <c r="F70" s="139">
        <f t="shared" si="0"/>
        <v>2118000</v>
      </c>
      <c r="G70" s="139">
        <f t="shared" si="0"/>
        <v>2118000</v>
      </c>
      <c r="H70" s="112" t="s">
        <v>759</v>
      </c>
    </row>
    <row r="71" spans="1:8" ht="25.5">
      <c r="A71" s="392" t="s">
        <v>656</v>
      </c>
      <c r="B71" s="236">
        <v>2245</v>
      </c>
      <c r="C71" s="144" t="s">
        <v>190</v>
      </c>
      <c r="D71" s="9"/>
      <c r="E71" s="13">
        <f>+E64+E70</f>
        <v>0</v>
      </c>
      <c r="F71" s="10">
        <f>+F64+F70</f>
        <v>3488508</v>
      </c>
      <c r="G71" s="10">
        <f>+G64+G70</f>
        <v>3488508</v>
      </c>
    </row>
    <row r="72" spans="1:8">
      <c r="A72" s="392"/>
      <c r="B72" s="236"/>
      <c r="C72" s="144"/>
      <c r="D72" s="9"/>
      <c r="E72" s="8"/>
      <c r="F72" s="8"/>
      <c r="G72" s="8"/>
    </row>
    <row r="73" spans="1:8">
      <c r="A73" s="171" t="s">
        <v>661</v>
      </c>
      <c r="B73" s="157" t="s">
        <v>683</v>
      </c>
      <c r="C73" s="98" t="s">
        <v>226</v>
      </c>
      <c r="D73" s="9"/>
      <c r="E73" s="8"/>
      <c r="F73" s="8"/>
      <c r="G73" s="8"/>
    </row>
    <row r="74" spans="1:8">
      <c r="A74" s="746"/>
      <c r="B74" s="1022" t="s">
        <v>690</v>
      </c>
      <c r="C74" s="101" t="s">
        <v>602</v>
      </c>
      <c r="D74" s="9"/>
      <c r="E74" s="8"/>
      <c r="F74" s="8"/>
      <c r="G74" s="8"/>
    </row>
    <row r="75" spans="1:8">
      <c r="A75" s="746"/>
      <c r="B75" s="1126" t="s">
        <v>684</v>
      </c>
      <c r="C75" s="98" t="s">
        <v>699</v>
      </c>
      <c r="D75" s="9"/>
      <c r="E75" s="8"/>
      <c r="F75" s="8"/>
      <c r="G75" s="8"/>
    </row>
    <row r="76" spans="1:8" ht="25.5">
      <c r="A76" s="392"/>
      <c r="B76" s="155" t="s">
        <v>685</v>
      </c>
      <c r="C76" s="133" t="s">
        <v>425</v>
      </c>
      <c r="D76" s="9"/>
      <c r="E76" s="8"/>
      <c r="F76" s="8"/>
      <c r="G76" s="8"/>
    </row>
    <row r="77" spans="1:8">
      <c r="A77" s="392"/>
      <c r="B77" s="1125" t="s">
        <v>686</v>
      </c>
      <c r="C77" s="1124" t="s">
        <v>55</v>
      </c>
      <c r="D77" s="9"/>
      <c r="E77" s="8">
        <v>200000</v>
      </c>
      <c r="F77" s="9">
        <v>0</v>
      </c>
      <c r="G77" s="8">
        <f>E77</f>
        <v>200000</v>
      </c>
      <c r="H77" s="112" t="s">
        <v>638</v>
      </c>
    </row>
    <row r="78" spans="1:8">
      <c r="A78" s="392" t="s">
        <v>656</v>
      </c>
      <c r="B78" s="1126" t="s">
        <v>680</v>
      </c>
      <c r="C78" s="98" t="s">
        <v>699</v>
      </c>
      <c r="D78" s="9"/>
      <c r="E78" s="10">
        <f t="shared" ref="E78:G79" si="1">E77</f>
        <v>200000</v>
      </c>
      <c r="F78" s="13">
        <f t="shared" si="1"/>
        <v>0</v>
      </c>
      <c r="G78" s="10">
        <f t="shared" si="1"/>
        <v>200000</v>
      </c>
    </row>
    <row r="79" spans="1:8">
      <c r="A79" s="392" t="s">
        <v>656</v>
      </c>
      <c r="B79" s="1022">
        <v>3</v>
      </c>
      <c r="C79" s="101" t="s">
        <v>602</v>
      </c>
      <c r="D79" s="9"/>
      <c r="E79" s="10">
        <f t="shared" si="1"/>
        <v>200000</v>
      </c>
      <c r="F79" s="13">
        <f t="shared" si="1"/>
        <v>0</v>
      </c>
      <c r="G79" s="10">
        <f t="shared" si="1"/>
        <v>200000</v>
      </c>
    </row>
    <row r="80" spans="1:8">
      <c r="A80" s="392" t="s">
        <v>656</v>
      </c>
      <c r="B80" s="157">
        <v>2216</v>
      </c>
      <c r="C80" s="98" t="s">
        <v>226</v>
      </c>
      <c r="D80" s="12"/>
      <c r="E80" s="10">
        <f>E77</f>
        <v>200000</v>
      </c>
      <c r="F80" s="13">
        <f>F77</f>
        <v>0</v>
      </c>
      <c r="G80" s="10">
        <f>G77</f>
        <v>200000</v>
      </c>
    </row>
    <row r="81" spans="1:8">
      <c r="A81" s="152" t="s">
        <v>656</v>
      </c>
      <c r="B81" s="152"/>
      <c r="C81" s="154" t="s">
        <v>660</v>
      </c>
      <c r="D81" s="140"/>
      <c r="E81" s="140">
        <f>E80+E71</f>
        <v>200000</v>
      </c>
      <c r="F81" s="140">
        <f>F80+F71</f>
        <v>3488508</v>
      </c>
      <c r="G81" s="140">
        <f>G80+G71</f>
        <v>3688508</v>
      </c>
    </row>
    <row r="82" spans="1:8">
      <c r="A82" s="130"/>
      <c r="B82" s="130"/>
      <c r="C82" s="144"/>
      <c r="D82" s="120"/>
      <c r="E82" s="120"/>
      <c r="F82" s="120"/>
      <c r="G82" s="120"/>
    </row>
    <row r="83" spans="1:8">
      <c r="A83" s="158"/>
      <c r="B83" s="158"/>
      <c r="C83" s="98" t="s">
        <v>613</v>
      </c>
      <c r="D83" s="120"/>
      <c r="E83" s="120"/>
      <c r="F83" s="120"/>
      <c r="G83" s="120"/>
    </row>
    <row r="84" spans="1:8">
      <c r="A84" s="130" t="s">
        <v>661</v>
      </c>
      <c r="B84" s="1020">
        <v>4059</v>
      </c>
      <c r="C84" s="98" t="s">
        <v>421</v>
      </c>
      <c r="D84" s="120"/>
      <c r="E84" s="120"/>
      <c r="F84" s="120"/>
      <c r="G84" s="120"/>
    </row>
    <row r="85" spans="1:8">
      <c r="A85" s="158"/>
      <c r="B85" s="158">
        <v>80</v>
      </c>
      <c r="C85" s="101" t="s">
        <v>734</v>
      </c>
      <c r="D85" s="120"/>
      <c r="E85" s="120"/>
      <c r="F85" s="120"/>
      <c r="G85" s="120"/>
    </row>
    <row r="86" spans="1:8">
      <c r="A86" s="158"/>
      <c r="B86" s="390">
        <v>80.051000000000002</v>
      </c>
      <c r="C86" s="98" t="s">
        <v>737</v>
      </c>
      <c r="D86" s="120"/>
      <c r="E86" s="120"/>
      <c r="F86" s="120"/>
      <c r="G86" s="120"/>
    </row>
    <row r="87" spans="1:8" ht="25.5">
      <c r="A87" s="158"/>
      <c r="B87" s="162" t="s">
        <v>567</v>
      </c>
      <c r="C87" s="101" t="s">
        <v>224</v>
      </c>
      <c r="D87" s="8"/>
      <c r="E87" s="9"/>
      <c r="F87" s="9"/>
      <c r="G87" s="9"/>
    </row>
    <row r="88" spans="1:8">
      <c r="A88" s="158"/>
      <c r="B88" s="1122" t="s">
        <v>687</v>
      </c>
      <c r="C88" s="1123" t="s">
        <v>225</v>
      </c>
      <c r="D88" s="8"/>
      <c r="E88" s="9"/>
      <c r="F88" s="9"/>
      <c r="G88" s="9"/>
    </row>
    <row r="89" spans="1:8">
      <c r="A89" s="1150"/>
      <c r="B89" s="1336" t="s">
        <v>688</v>
      </c>
      <c r="C89" s="1073" t="s">
        <v>574</v>
      </c>
      <c r="D89" s="11"/>
      <c r="E89" s="11">
        <v>28900</v>
      </c>
      <c r="F89" s="12">
        <v>0</v>
      </c>
      <c r="G89" s="11">
        <f>E89</f>
        <v>28900</v>
      </c>
    </row>
    <row r="90" spans="1:8" ht="25.5">
      <c r="A90" s="158" t="s">
        <v>656</v>
      </c>
      <c r="B90" s="162">
        <v>61</v>
      </c>
      <c r="C90" s="101" t="s">
        <v>224</v>
      </c>
      <c r="D90" s="8"/>
      <c r="E90" s="10">
        <f t="shared" ref="E90:G94" si="2">E89</f>
        <v>28900</v>
      </c>
      <c r="F90" s="13">
        <f t="shared" si="2"/>
        <v>0</v>
      </c>
      <c r="G90" s="10">
        <f t="shared" si="2"/>
        <v>28900</v>
      </c>
    </row>
    <row r="91" spans="1:8">
      <c r="A91" s="130" t="s">
        <v>656</v>
      </c>
      <c r="B91" s="390">
        <v>80.051000000000002</v>
      </c>
      <c r="C91" s="98" t="s">
        <v>737</v>
      </c>
      <c r="D91" s="8"/>
      <c r="E91" s="10">
        <f t="shared" si="2"/>
        <v>28900</v>
      </c>
      <c r="F91" s="13">
        <f t="shared" si="2"/>
        <v>0</v>
      </c>
      <c r="G91" s="10">
        <f t="shared" si="2"/>
        <v>28900</v>
      </c>
    </row>
    <row r="92" spans="1:8">
      <c r="A92" s="135" t="s">
        <v>656</v>
      </c>
      <c r="B92" s="1150">
        <v>80</v>
      </c>
      <c r="C92" s="1073" t="s">
        <v>734</v>
      </c>
      <c r="D92" s="11"/>
      <c r="E92" s="11">
        <f t="shared" si="2"/>
        <v>28900</v>
      </c>
      <c r="F92" s="12">
        <f t="shared" si="2"/>
        <v>0</v>
      </c>
      <c r="G92" s="11">
        <f t="shared" si="2"/>
        <v>28900</v>
      </c>
    </row>
    <row r="93" spans="1:8">
      <c r="A93" s="135" t="s">
        <v>656</v>
      </c>
      <c r="B93" s="391">
        <v>4059</v>
      </c>
      <c r="C93" s="243" t="s">
        <v>421</v>
      </c>
      <c r="D93" s="11"/>
      <c r="E93" s="11">
        <f t="shared" si="2"/>
        <v>28900</v>
      </c>
      <c r="F93" s="12">
        <f t="shared" si="2"/>
        <v>0</v>
      </c>
      <c r="G93" s="11">
        <f t="shared" si="2"/>
        <v>28900</v>
      </c>
    </row>
    <row r="94" spans="1:8">
      <c r="A94" s="152" t="s">
        <v>656</v>
      </c>
      <c r="B94" s="169"/>
      <c r="C94" s="1021" t="s">
        <v>613</v>
      </c>
      <c r="D94" s="10"/>
      <c r="E94" s="10">
        <f t="shared" si="2"/>
        <v>28900</v>
      </c>
      <c r="F94" s="13">
        <f t="shared" si="2"/>
        <v>0</v>
      </c>
      <c r="G94" s="10">
        <f t="shared" si="2"/>
        <v>28900</v>
      </c>
      <c r="H94" s="112" t="s">
        <v>634</v>
      </c>
    </row>
    <row r="95" spans="1:8">
      <c r="A95" s="152" t="s">
        <v>656</v>
      </c>
      <c r="B95" s="169"/>
      <c r="C95" s="1021" t="s">
        <v>657</v>
      </c>
      <c r="D95" s="125"/>
      <c r="E95" s="125">
        <f>E94+E81</f>
        <v>228900</v>
      </c>
      <c r="F95" s="125">
        <f>F94+F81</f>
        <v>3488508</v>
      </c>
      <c r="G95" s="125">
        <f>G94+G81</f>
        <v>3717408</v>
      </c>
    </row>
    <row r="96" spans="1:8">
      <c r="A96" s="130"/>
      <c r="B96" s="113" t="s">
        <v>689</v>
      </c>
      <c r="C96" s="98"/>
      <c r="D96" s="134"/>
      <c r="E96" s="114"/>
      <c r="F96" s="124"/>
      <c r="G96" s="124"/>
    </row>
    <row r="97" spans="1:7" ht="51" customHeight="1">
      <c r="A97" s="112"/>
      <c r="B97" s="1421" t="s">
        <v>274</v>
      </c>
      <c r="C97" s="1421"/>
      <c r="D97" s="1421"/>
      <c r="E97" s="1421"/>
      <c r="F97" s="1421"/>
      <c r="G97" s="1421"/>
    </row>
    <row r="98" spans="1:7">
      <c r="A98" s="130"/>
      <c r="B98" s="236"/>
      <c r="C98" s="98"/>
      <c r="D98" s="134"/>
      <c r="E98" s="114"/>
      <c r="F98" s="124"/>
      <c r="G98" s="124"/>
    </row>
    <row r="99" spans="1:7">
      <c r="A99" s="130" t="s">
        <v>222</v>
      </c>
      <c r="B99" s="1423" t="s">
        <v>223</v>
      </c>
      <c r="C99" s="1423"/>
      <c r="D99" s="1423"/>
      <c r="E99" s="1423"/>
      <c r="F99" s="1423"/>
      <c r="G99" s="1423"/>
    </row>
    <row r="100" spans="1:7" ht="30" customHeight="1">
      <c r="A100" s="135"/>
      <c r="B100" s="1420" t="s">
        <v>79</v>
      </c>
      <c r="C100" s="1420"/>
      <c r="D100" s="1127"/>
      <c r="E100" s="1015">
        <v>0</v>
      </c>
      <c r="F100" s="11">
        <f>F64</f>
        <v>1370508</v>
      </c>
      <c r="G100" s="11">
        <f>G64</f>
        <v>1370508</v>
      </c>
    </row>
    <row r="101" spans="1:7">
      <c r="A101" s="130"/>
      <c r="B101" s="130"/>
      <c r="C101" s="115"/>
      <c r="D101" s="358"/>
      <c r="E101" s="358"/>
      <c r="F101" s="120"/>
      <c r="G101" s="120"/>
    </row>
    <row r="102" spans="1:7">
      <c r="A102" s="130"/>
      <c r="B102" s="130"/>
      <c r="C102" s="116"/>
      <c r="D102" s="358"/>
      <c r="E102" s="358"/>
      <c r="F102" s="116"/>
      <c r="G102" s="116"/>
    </row>
    <row r="103" spans="1:7" ht="13.5" thickBot="1"/>
    <row r="104" spans="1:7" ht="13.5" thickTop="1">
      <c r="B104" s="705"/>
      <c r="C104" s="705"/>
      <c r="D104" s="728"/>
      <c r="E104" s="705"/>
      <c r="F104" s="728"/>
      <c r="G104" s="741"/>
    </row>
    <row r="105" spans="1:7">
      <c r="B105" s="308"/>
      <c r="C105" s="296"/>
      <c r="D105" s="310"/>
      <c r="E105" s="310"/>
      <c r="F105" s="310"/>
      <c r="G105" s="310"/>
    </row>
    <row r="106" spans="1:7">
      <c r="B106" s="296"/>
      <c r="C106" s="296"/>
      <c r="D106" s="296"/>
      <c r="E106" s="296"/>
      <c r="F106" s="296"/>
      <c r="G106" s="296"/>
    </row>
  </sheetData>
  <customSheetViews>
    <customSheetView guid="{44B5F5DE-C96C-4269-969A-574D4EEEEEF5}" showPageBreaks="1" view="pageBreakPreview" showRuler="0" topLeftCell="A58">
      <selection activeCell="F68" sqref="F68"/>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1"/>
      <headerFooter alignWithMargins="0">
        <oddHeader xml:space="preserve">&amp;C   </oddHeader>
        <oddFooter>&amp;C&amp;"Times New Roman,Bold"   Vol-II     -    &amp;P</oddFooter>
      </headerFooter>
    </customSheetView>
    <customSheetView guid="{51C53396-99BF-439E-80DF-007983187621}" showPageBreaks="1" printArea="1" view="pageBreakPreview" showRuler="0" topLeftCell="A67">
      <selection activeCell="C69" sqref="C69"/>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80">
      <selection activeCell="H98" sqref="H98"/>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3"/>
      <headerFooter alignWithMargins="0">
        <oddHeader xml:space="preserve">&amp;C   </oddHeader>
        <oddFooter>&amp;C&amp;"Times New Roman,Bold"   Vol-II     -    &amp;P</oddFooter>
      </headerFooter>
    </customSheetView>
    <customSheetView guid="{F7D04FF6-8BBF-4270-9EF9-DD67F24468EA}" showPageBreaks="1" view="pageBreakPreview" showRuler="0" topLeftCell="A155">
      <selection activeCell="H98" sqref="H98"/>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4"/>
      <headerFooter alignWithMargins="0">
        <oddHeader xml:space="preserve">&amp;C   </oddHeader>
        <oddFooter>&amp;C&amp;"Times New Roman,Bold"   Vol-II     -    &amp;P</oddFooter>
      </headerFooter>
    </customSheetView>
    <customSheetView guid="{73C19A37-4EEB-4DC6-935E-CC3901B52293}" showPageBreaks="1" view="pageBreakPreview" showRuler="0" topLeftCell="A80">
      <selection activeCell="H98" sqref="H98"/>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5"/>
      <headerFooter alignWithMargins="0">
        <oddHeader xml:space="preserve">&amp;C   </oddHeader>
        <oddFooter>&amp;C&amp;"Times New Roman,Bold"   Vol-II     -    &amp;P</oddFooter>
      </headerFooter>
    </customSheetView>
    <customSheetView guid="{63DB0950-E90F-4380-862C-985B5EB19119}" showPageBreaks="1" view="pageBreakPreview" showRuler="0" topLeftCell="A155">
      <selection activeCell="H98" sqref="H98"/>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6"/>
      <headerFooter alignWithMargins="0">
        <oddHeader xml:space="preserve">&amp;C   </oddHeader>
        <oddFooter>&amp;C&amp;"Times New Roman,Bold"   Vol-II     -    &amp;P</oddFooter>
      </headerFooter>
    </customSheetView>
    <customSheetView guid="{F13B090A-ECDA-4418-9F13-644A873400E7}" showPageBreaks="1" view="pageBreakPreview" showRuler="0" topLeftCell="A80">
      <selection activeCell="H98" sqref="H98"/>
      <pageMargins left="0.74803149606299202" right="0.39370078740157499" top="0.74803149606299202" bottom="0.90551181102362199" header="0.511811023622047" footer="0.59055118110236204"/>
      <printOptions horizontalCentered="1"/>
      <pageSetup paperSize="9" firstPageNumber="93" orientation="landscape" blackAndWhite="1" useFirstPageNumber="1" r:id="rId7"/>
      <headerFooter alignWithMargins="0">
        <oddHeader xml:space="preserve">&amp;C   </oddHeader>
        <oddFooter>&amp;C&amp;"Times New Roman,Bold"   Vol-II     -    &amp;P</oddFooter>
      </headerFooter>
    </customSheetView>
    <customSheetView guid="{9AB94DEC-E115-4D58-A012-E99EA3B9CE7A}" showPageBreaks="1" printArea="1" view="pageBreakPreview" showRuler="0">
      <selection activeCell="C22" sqref="C22"/>
      <pageMargins left="0.74803149606299202" right="0.74803149606299202" top="0.74803149606299202" bottom="3.63" header="0.35" footer="3"/>
      <printOptions horizontalCentered="1"/>
      <pageSetup paperSize="9" firstPageNumber="15" orientation="portrait" blackAndWhite="1" useFirstPageNumber="1" r:id="rId8"/>
      <headerFooter alignWithMargins="0">
        <oddHeader xml:space="preserve">&amp;C   </oddHeader>
        <oddFooter>&amp;C&amp;"Times New Roman,Bold"&amp;P</oddFooter>
      </headerFooter>
    </customSheetView>
  </customSheetViews>
  <mergeCells count="9">
    <mergeCell ref="B100:C100"/>
    <mergeCell ref="B13:G13"/>
    <mergeCell ref="B14:D14"/>
    <mergeCell ref="B97:G97"/>
    <mergeCell ref="A1:G1"/>
    <mergeCell ref="A2:G2"/>
    <mergeCell ref="A4:G4"/>
    <mergeCell ref="B5:G5"/>
    <mergeCell ref="B99:G99"/>
  </mergeCells>
  <phoneticPr fontId="25" type="noConversion"/>
  <printOptions horizontalCentered="1"/>
  <pageMargins left="0.74803149606299202" right="0.74803149606299202" top="0.74803149606299202" bottom="3.63" header="0.35" footer="3"/>
  <pageSetup paperSize="9" firstPageNumber="15" orientation="portrait" blackAndWhite="1" useFirstPageNumber="1" r:id="rId9"/>
  <headerFooter alignWithMargins="0">
    <oddHeader xml:space="preserve">&amp;C   </oddHeader>
    <oddFooter>&amp;C&amp;"Times New Roman,Bold"&amp;P</oddFooter>
  </headerFooter>
</worksheet>
</file>

<file path=xl/worksheets/sheet14.xml><?xml version="1.0" encoding="utf-8"?>
<worksheet xmlns="http://schemas.openxmlformats.org/spreadsheetml/2006/main" xmlns:r="http://schemas.openxmlformats.org/officeDocument/2006/relationships">
  <sheetPr syncVertical="1" syncRef="A49" transitionEvaluation="1" codeName="Sheet27"/>
  <dimension ref="A1:H57"/>
  <sheetViews>
    <sheetView view="pageBreakPreview" topLeftCell="A49" zoomScaleSheetLayoutView="100" workbookViewId="0">
      <selection activeCell="A54" sqref="A54:K61"/>
    </sheetView>
  </sheetViews>
  <sheetFormatPr defaultColWidth="11" defaultRowHeight="12.75"/>
  <cols>
    <col min="1" max="1" width="6.42578125" style="414" customWidth="1"/>
    <col min="2" max="2" width="8.140625" style="415" customWidth="1"/>
    <col min="3" max="3" width="34.5703125" style="401" customWidth="1"/>
    <col min="4" max="4" width="7.140625" style="401" customWidth="1"/>
    <col min="5" max="5" width="8.140625" style="401" customWidth="1"/>
    <col min="6" max="6" width="10.42578125" style="401" customWidth="1"/>
    <col min="7" max="7" width="8.5703125" style="401" customWidth="1"/>
    <col min="8" max="8" width="2.85546875" style="1128" customWidth="1"/>
    <col min="9" max="16384" width="11" style="401"/>
  </cols>
  <sheetData>
    <row r="1" spans="1:8" ht="13.5" customHeight="1">
      <c r="A1" s="1424" t="s">
        <v>713</v>
      </c>
      <c r="B1" s="1424"/>
      <c r="C1" s="1424"/>
      <c r="D1" s="1424"/>
      <c r="E1" s="1424"/>
      <c r="F1" s="1424"/>
      <c r="G1" s="1424"/>
    </row>
    <row r="2" spans="1:8" ht="13.5" customHeight="1">
      <c r="A2" s="1424" t="s">
        <v>426</v>
      </c>
      <c r="B2" s="1424"/>
      <c r="C2" s="1424"/>
      <c r="D2" s="1424"/>
      <c r="E2" s="1424"/>
      <c r="F2" s="1424"/>
      <c r="G2" s="1424"/>
    </row>
    <row r="3" spans="1:8" ht="13.5" customHeight="1">
      <c r="A3" s="1427" t="s">
        <v>427</v>
      </c>
      <c r="B3" s="1427"/>
      <c r="C3" s="1427"/>
      <c r="D3" s="1427"/>
      <c r="E3" s="1427"/>
      <c r="F3" s="1427"/>
      <c r="G3" s="1427"/>
    </row>
    <row r="4" spans="1:8" ht="13.5" customHeight="1">
      <c r="C4" s="416"/>
      <c r="E4" s="417"/>
    </row>
    <row r="5" spans="1:8" ht="13.5" customHeight="1">
      <c r="A5" s="1396" t="s">
        <v>691</v>
      </c>
      <c r="B5" s="1396"/>
      <c r="C5" s="1396"/>
      <c r="D5" s="1396"/>
      <c r="E5" s="1396"/>
      <c r="F5" s="1396"/>
      <c r="G5" s="1396"/>
    </row>
    <row r="6" spans="1:8" ht="13.5" customHeight="1">
      <c r="A6" s="541"/>
      <c r="B6" s="1397"/>
      <c r="C6" s="1397"/>
      <c r="D6" s="1397"/>
      <c r="E6" s="1397"/>
      <c r="F6" s="1397"/>
      <c r="G6" s="1397"/>
    </row>
    <row r="7" spans="1:8" ht="13.5" customHeight="1">
      <c r="A7" s="541"/>
      <c r="B7" s="359"/>
      <c r="C7" s="359"/>
      <c r="D7" s="708"/>
      <c r="E7" s="709" t="s">
        <v>502</v>
      </c>
      <c r="F7" s="709" t="s">
        <v>503</v>
      </c>
      <c r="G7" s="709" t="s">
        <v>718</v>
      </c>
    </row>
    <row r="8" spans="1:8" ht="13.5" customHeight="1">
      <c r="A8" s="541"/>
      <c r="B8" s="711" t="s">
        <v>504</v>
      </c>
      <c r="C8" s="359" t="s">
        <v>774</v>
      </c>
      <c r="D8" s="712" t="s">
        <v>657</v>
      </c>
      <c r="E8" s="361">
        <v>289826</v>
      </c>
      <c r="F8" s="361">
        <v>70000</v>
      </c>
      <c r="G8" s="361">
        <f>SUM(E8:F8)</f>
        <v>359826</v>
      </c>
    </row>
    <row r="9" spans="1:8" ht="13.5" customHeight="1">
      <c r="A9" s="541"/>
      <c r="B9" s="711" t="s">
        <v>505</v>
      </c>
      <c r="C9" s="714" t="s">
        <v>506</v>
      </c>
      <c r="D9" s="715"/>
      <c r="E9" s="362"/>
      <c r="F9" s="362"/>
      <c r="G9" s="362"/>
    </row>
    <row r="10" spans="1:8" ht="13.5" customHeight="1">
      <c r="A10" s="541"/>
      <c r="B10" s="711"/>
      <c r="C10" s="714" t="s">
        <v>711</v>
      </c>
      <c r="D10" s="715" t="s">
        <v>657</v>
      </c>
      <c r="E10" s="993">
        <f>G37</f>
        <v>14000</v>
      </c>
      <c r="F10" s="740">
        <f>G49</f>
        <v>10000</v>
      </c>
      <c r="G10" s="993">
        <f>SUM(E10:F10)</f>
        <v>24000</v>
      </c>
    </row>
    <row r="11" spans="1:8" ht="13.5" customHeight="1">
      <c r="A11" s="541"/>
      <c r="B11" s="718" t="s">
        <v>656</v>
      </c>
      <c r="C11" s="359" t="s">
        <v>673</v>
      </c>
      <c r="D11" s="719" t="s">
        <v>657</v>
      </c>
      <c r="E11" s="720">
        <f>SUM(E8:E10)</f>
        <v>303826</v>
      </c>
      <c r="F11" s="720">
        <f>SUM(F8:F10)</f>
        <v>80000</v>
      </c>
      <c r="G11" s="720">
        <f>SUM(E11:F11)</f>
        <v>383826</v>
      </c>
    </row>
    <row r="12" spans="1:8" ht="13.5" customHeight="1">
      <c r="A12" s="541"/>
      <c r="B12" s="711"/>
      <c r="C12" s="359"/>
      <c r="D12" s="360"/>
      <c r="E12" s="360"/>
      <c r="F12" s="712"/>
      <c r="G12" s="360"/>
    </row>
    <row r="13" spans="1:8" s="418" customFormat="1" ht="13.5" customHeight="1">
      <c r="A13" s="541"/>
      <c r="B13" s="711" t="s">
        <v>546</v>
      </c>
      <c r="C13" s="359" t="s">
        <v>547</v>
      </c>
      <c r="D13" s="359"/>
      <c r="E13" s="359"/>
      <c r="F13" s="723"/>
      <c r="G13" s="359"/>
      <c r="H13" s="1129"/>
    </row>
    <row r="14" spans="1:8" s="418" customFormat="1" ht="13.5" customHeight="1" thickBot="1">
      <c r="A14" s="725"/>
      <c r="B14" s="1394" t="s">
        <v>129</v>
      </c>
      <c r="C14" s="1394"/>
      <c r="D14" s="1394"/>
      <c r="E14" s="1394"/>
      <c r="F14" s="1394"/>
      <c r="G14" s="1394"/>
      <c r="H14" s="1129"/>
    </row>
    <row r="15" spans="1:8" s="418" customFormat="1" ht="13.5" customHeight="1" thickTop="1" thickBot="1">
      <c r="A15" s="725"/>
      <c r="B15" s="1399" t="s">
        <v>557</v>
      </c>
      <c r="C15" s="1399"/>
      <c r="D15" s="1399"/>
      <c r="E15" s="696" t="s">
        <v>658</v>
      </c>
      <c r="F15" s="696" t="s">
        <v>558</v>
      </c>
      <c r="G15" s="729" t="s">
        <v>718</v>
      </c>
      <c r="H15" s="1129"/>
    </row>
    <row r="16" spans="1:8" s="418" customFormat="1" ht="13.5" customHeight="1" thickTop="1">
      <c r="A16" s="886"/>
      <c r="B16" s="951"/>
      <c r="C16" s="885"/>
      <c r="D16" s="952"/>
      <c r="E16" s="952"/>
      <c r="F16" s="952"/>
      <c r="G16" s="952"/>
      <c r="H16" s="1085"/>
    </row>
    <row r="17" spans="1:8" s="418" customFormat="1" ht="13.5" customHeight="1">
      <c r="A17" s="886"/>
      <c r="B17" s="951"/>
      <c r="C17" s="885" t="s">
        <v>660</v>
      </c>
      <c r="D17" s="952"/>
      <c r="E17" s="952"/>
      <c r="F17" s="952"/>
      <c r="G17" s="952"/>
      <c r="H17" s="1085"/>
    </row>
    <row r="18" spans="1:8" s="418" customFormat="1" ht="13.5" customHeight="1">
      <c r="A18" s="887" t="s">
        <v>661</v>
      </c>
      <c r="B18" s="884">
        <v>2052</v>
      </c>
      <c r="C18" s="885" t="s">
        <v>706</v>
      </c>
      <c r="D18" s="292"/>
      <c r="E18" s="292"/>
      <c r="F18" s="292"/>
      <c r="G18" s="952"/>
      <c r="H18" s="1085"/>
    </row>
    <row r="19" spans="1:8" s="418" customFormat="1" ht="13.5" customHeight="1">
      <c r="A19" s="887"/>
      <c r="B19" s="1023">
        <v>0.09</v>
      </c>
      <c r="C19" s="885" t="s">
        <v>569</v>
      </c>
      <c r="D19" s="292"/>
      <c r="E19" s="292"/>
      <c r="F19" s="292"/>
      <c r="G19" s="952"/>
      <c r="H19" s="1085"/>
    </row>
    <row r="20" spans="1:8" s="418" customFormat="1" ht="13.5" customHeight="1">
      <c r="A20" s="887"/>
      <c r="B20" s="841">
        <v>29</v>
      </c>
      <c r="C20" s="886" t="s">
        <v>238</v>
      </c>
      <c r="D20" s="292"/>
      <c r="E20" s="292"/>
      <c r="F20" s="292"/>
      <c r="G20" s="952"/>
      <c r="H20" s="1085"/>
    </row>
    <row r="21" spans="1:8" s="418" customFormat="1" ht="13.5" customHeight="1">
      <c r="A21" s="887"/>
      <c r="B21" s="841" t="s">
        <v>231</v>
      </c>
      <c r="C21" s="886" t="s">
        <v>666</v>
      </c>
      <c r="E21" s="1024">
        <v>2000</v>
      </c>
      <c r="F21" s="36">
        <v>0</v>
      </c>
      <c r="G21" s="1024">
        <f>E21</f>
        <v>2000</v>
      </c>
      <c r="H21" s="1085" t="s">
        <v>417</v>
      </c>
    </row>
    <row r="22" spans="1:8" s="418" customFormat="1" ht="13.5" customHeight="1">
      <c r="A22" s="887" t="s">
        <v>656</v>
      </c>
      <c r="B22" s="841">
        <v>29</v>
      </c>
      <c r="C22" s="886" t="s">
        <v>238</v>
      </c>
      <c r="E22" s="1025">
        <f>SUM(E21:E21)</f>
        <v>2000</v>
      </c>
      <c r="F22" s="13">
        <f>SUM(F21:F21)</f>
        <v>0</v>
      </c>
      <c r="G22" s="1025">
        <f>SUM(G21:G21)</f>
        <v>2000</v>
      </c>
      <c r="H22" s="1085"/>
    </row>
    <row r="23" spans="1:8" s="418" customFormat="1" ht="13.5" customHeight="1">
      <c r="A23" s="887" t="s">
        <v>656</v>
      </c>
      <c r="B23" s="1023">
        <v>0.09</v>
      </c>
      <c r="C23" s="885" t="s">
        <v>569</v>
      </c>
      <c r="D23" s="952"/>
      <c r="E23" s="1026">
        <f t="shared" ref="E23:G24" si="0">E22</f>
        <v>2000</v>
      </c>
      <c r="F23" s="9">
        <f t="shared" si="0"/>
        <v>0</v>
      </c>
      <c r="G23" s="1026">
        <f t="shared" si="0"/>
        <v>2000</v>
      </c>
      <c r="H23" s="1085"/>
    </row>
    <row r="24" spans="1:8" s="418" customFormat="1" ht="13.5" customHeight="1">
      <c r="A24" s="887" t="s">
        <v>656</v>
      </c>
      <c r="B24" s="884">
        <v>2052</v>
      </c>
      <c r="C24" s="885" t="s">
        <v>706</v>
      </c>
      <c r="D24" s="952"/>
      <c r="E24" s="1027">
        <f t="shared" si="0"/>
        <v>2000</v>
      </c>
      <c r="F24" s="13">
        <f t="shared" si="0"/>
        <v>0</v>
      </c>
      <c r="G24" s="1027">
        <f t="shared" si="0"/>
        <v>2000</v>
      </c>
      <c r="H24" s="1085"/>
    </row>
    <row r="25" spans="1:8" s="418" customFormat="1" ht="13.5" customHeight="1">
      <c r="A25" s="886"/>
      <c r="B25" s="951"/>
      <c r="C25" s="885"/>
      <c r="D25" s="952"/>
      <c r="E25" s="952"/>
      <c r="F25" s="9"/>
      <c r="G25" s="952"/>
      <c r="H25" s="1085"/>
    </row>
    <row r="26" spans="1:8" ht="13.5" customHeight="1">
      <c r="A26" s="883" t="s">
        <v>661</v>
      </c>
      <c r="B26" s="884">
        <v>2070</v>
      </c>
      <c r="C26" s="885" t="s">
        <v>375</v>
      </c>
      <c r="D26" s="812"/>
      <c r="E26" s="809"/>
      <c r="F26" s="148"/>
      <c r="G26" s="809"/>
      <c r="H26" s="1083"/>
    </row>
    <row r="27" spans="1:8" ht="13.5" customHeight="1">
      <c r="A27" s="883"/>
      <c r="B27" s="844">
        <v>3.0000000000000001E-3</v>
      </c>
      <c r="C27" s="885" t="s">
        <v>622</v>
      </c>
      <c r="D27" s="812"/>
      <c r="E27" s="820"/>
      <c r="F27" s="9"/>
      <c r="G27" s="820"/>
      <c r="H27" s="1085"/>
    </row>
    <row r="28" spans="1:8" ht="13.5" customHeight="1">
      <c r="A28" s="883"/>
      <c r="B28" s="841">
        <v>29</v>
      </c>
      <c r="C28" s="886" t="s">
        <v>238</v>
      </c>
      <c r="D28" s="820"/>
      <c r="E28" s="820"/>
      <c r="F28" s="9"/>
      <c r="G28" s="820"/>
      <c r="H28" s="1085"/>
    </row>
    <row r="29" spans="1:8" ht="13.5" customHeight="1">
      <c r="A29" s="887"/>
      <c r="B29" s="841" t="s">
        <v>330</v>
      </c>
      <c r="C29" s="886" t="s">
        <v>331</v>
      </c>
      <c r="D29" s="820"/>
      <c r="E29" s="35">
        <v>2000</v>
      </c>
      <c r="F29" s="36">
        <v>0</v>
      </c>
      <c r="G29" s="35">
        <f>SUM(E29:F29)</f>
        <v>2000</v>
      </c>
      <c r="H29" s="1085" t="s">
        <v>759</v>
      </c>
    </row>
    <row r="30" spans="1:8" ht="13.5" customHeight="1">
      <c r="A30" s="883" t="s">
        <v>656</v>
      </c>
      <c r="B30" s="841">
        <v>29</v>
      </c>
      <c r="C30" s="886" t="s">
        <v>238</v>
      </c>
      <c r="D30" s="692"/>
      <c r="E30" s="10">
        <f>SUM(E29:E29)</f>
        <v>2000</v>
      </c>
      <c r="F30" s="13">
        <f>SUM(F29:F29)</f>
        <v>0</v>
      </c>
      <c r="G30" s="10">
        <f>SUM(G29:G29)</f>
        <v>2000</v>
      </c>
      <c r="H30" s="1130"/>
    </row>
    <row r="31" spans="1:8" ht="13.5" customHeight="1">
      <c r="A31" s="883"/>
      <c r="B31" s="841"/>
      <c r="C31" s="886"/>
      <c r="D31" s="820"/>
      <c r="E31" s="845"/>
      <c r="F31" s="742"/>
      <c r="G31" s="845"/>
      <c r="H31" s="1085"/>
    </row>
    <row r="32" spans="1:8" ht="25.5">
      <c r="A32" s="883"/>
      <c r="B32" s="841">
        <v>45</v>
      </c>
      <c r="C32" s="886" t="s">
        <v>332</v>
      </c>
      <c r="D32" s="820"/>
      <c r="E32" s="820"/>
      <c r="F32" s="9"/>
      <c r="G32" s="820"/>
      <c r="H32" s="1085"/>
    </row>
    <row r="33" spans="1:8">
      <c r="A33" s="883"/>
      <c r="B33" s="841" t="s">
        <v>333</v>
      </c>
      <c r="C33" s="886" t="s">
        <v>40</v>
      </c>
      <c r="D33" s="8"/>
      <c r="E33" s="11">
        <v>10000</v>
      </c>
      <c r="F33" s="12">
        <v>0</v>
      </c>
      <c r="G33" s="11">
        <f>SUM(E33:F33)</f>
        <v>10000</v>
      </c>
      <c r="H33" s="1083" t="s">
        <v>638</v>
      </c>
    </row>
    <row r="34" spans="1:8" ht="25.5">
      <c r="A34" s="883" t="s">
        <v>656</v>
      </c>
      <c r="B34" s="841">
        <v>45</v>
      </c>
      <c r="C34" s="886" t="s">
        <v>332</v>
      </c>
      <c r="D34" s="8"/>
      <c r="E34" s="11">
        <f>E33</f>
        <v>10000</v>
      </c>
      <c r="F34" s="12">
        <f>F33</f>
        <v>0</v>
      </c>
      <c r="G34" s="11">
        <f>G33</f>
        <v>10000</v>
      </c>
      <c r="H34" s="1083"/>
    </row>
    <row r="35" spans="1:8">
      <c r="A35" s="883" t="s">
        <v>656</v>
      </c>
      <c r="B35" s="844">
        <v>3.0000000000000001E-3</v>
      </c>
      <c r="C35" s="885" t="s">
        <v>622</v>
      </c>
      <c r="D35" s="820"/>
      <c r="E35" s="842">
        <f>E30+E34</f>
        <v>12000</v>
      </c>
      <c r="F35" s="13">
        <f>F30+F34</f>
        <v>0</v>
      </c>
      <c r="G35" s="842">
        <f>G30+G34</f>
        <v>12000</v>
      </c>
      <c r="H35" s="1085"/>
    </row>
    <row r="36" spans="1:8">
      <c r="A36" s="887" t="s">
        <v>656</v>
      </c>
      <c r="B36" s="888">
        <v>2070</v>
      </c>
      <c r="C36" s="889" t="s">
        <v>375</v>
      </c>
      <c r="D36" s="1337"/>
      <c r="E36" s="812">
        <f t="shared" ref="E36:G37" si="1">E35</f>
        <v>12000</v>
      </c>
      <c r="F36" s="163">
        <f t="shared" si="1"/>
        <v>0</v>
      </c>
      <c r="G36" s="812">
        <f t="shared" si="1"/>
        <v>12000</v>
      </c>
      <c r="H36" s="1083"/>
    </row>
    <row r="37" spans="1:8">
      <c r="A37" s="890" t="s">
        <v>656</v>
      </c>
      <c r="B37" s="891"/>
      <c r="C37" s="892" t="s">
        <v>660</v>
      </c>
      <c r="D37" s="828"/>
      <c r="E37" s="828">
        <f>E36+E24</f>
        <v>14000</v>
      </c>
      <c r="F37" s="137">
        <f t="shared" si="1"/>
        <v>0</v>
      </c>
      <c r="G37" s="828">
        <f>G36+G24</f>
        <v>14000</v>
      </c>
      <c r="H37" s="1083"/>
    </row>
    <row r="38" spans="1:8">
      <c r="A38" s="292"/>
      <c r="B38" s="292"/>
      <c r="C38" s="292"/>
      <c r="D38" s="827"/>
      <c r="E38" s="827"/>
      <c r="F38" s="241"/>
      <c r="G38" s="827"/>
      <c r="H38" s="1083"/>
    </row>
    <row r="39" spans="1:8">
      <c r="A39" s="292"/>
      <c r="B39" s="292"/>
      <c r="C39" s="292"/>
      <c r="D39" s="812"/>
      <c r="E39" s="812"/>
      <c r="F39" s="163"/>
      <c r="G39" s="812"/>
      <c r="H39" s="1083"/>
    </row>
    <row r="40" spans="1:8">
      <c r="A40" s="953"/>
      <c r="B40" s="884"/>
      <c r="C40" s="954" t="s">
        <v>613</v>
      </c>
      <c r="D40" s="812"/>
      <c r="E40" s="812"/>
      <c r="F40" s="163"/>
      <c r="G40" s="812"/>
      <c r="H40" s="1083"/>
    </row>
    <row r="41" spans="1:8" ht="25.5">
      <c r="A41" s="955" t="s">
        <v>661</v>
      </c>
      <c r="B41" s="884">
        <v>6202</v>
      </c>
      <c r="C41" s="954" t="s">
        <v>334</v>
      </c>
      <c r="D41" s="812"/>
      <c r="E41" s="812"/>
      <c r="F41" s="163"/>
      <c r="G41" s="812"/>
      <c r="H41" s="1083"/>
    </row>
    <row r="42" spans="1:8">
      <c r="A42" s="955"/>
      <c r="B42" s="810">
        <v>1</v>
      </c>
      <c r="C42" s="956" t="s">
        <v>632</v>
      </c>
      <c r="D42" s="812"/>
      <c r="E42" s="812"/>
      <c r="F42" s="163"/>
      <c r="G42" s="812"/>
      <c r="H42" s="1083"/>
    </row>
    <row r="43" spans="1:8">
      <c r="A43" s="955"/>
      <c r="B43" s="957">
        <v>1.2030000000000001</v>
      </c>
      <c r="C43" s="954" t="s">
        <v>335</v>
      </c>
      <c r="D43" s="812"/>
      <c r="E43" s="812"/>
      <c r="F43" s="163"/>
      <c r="G43" s="812"/>
      <c r="H43" s="1083"/>
    </row>
    <row r="44" spans="1:8">
      <c r="A44" s="955"/>
      <c r="B44" s="841">
        <v>60</v>
      </c>
      <c r="C44" s="956" t="s">
        <v>336</v>
      </c>
      <c r="D44" s="812"/>
      <c r="E44" s="812"/>
      <c r="F44" s="163"/>
      <c r="G44" s="812"/>
      <c r="H44" s="1083"/>
    </row>
    <row r="45" spans="1:8" ht="12.95" customHeight="1">
      <c r="A45" s="841"/>
      <c r="B45" s="841" t="s">
        <v>337</v>
      </c>
      <c r="C45" s="956" t="s">
        <v>338</v>
      </c>
      <c r="D45" s="165"/>
      <c r="E45" s="165">
        <v>10000</v>
      </c>
      <c r="F45" s="163">
        <v>0</v>
      </c>
      <c r="G45" s="165">
        <f>SUM(E45:F45)</f>
        <v>10000</v>
      </c>
      <c r="H45" s="1131" t="s">
        <v>634</v>
      </c>
    </row>
    <row r="46" spans="1:8">
      <c r="A46" s="955" t="s">
        <v>656</v>
      </c>
      <c r="B46" s="957">
        <v>1.2030000000000001</v>
      </c>
      <c r="C46" s="954" t="s">
        <v>335</v>
      </c>
      <c r="D46" s="165"/>
      <c r="E46" s="138">
        <f t="shared" ref="E46:G47" si="2">E45</f>
        <v>10000</v>
      </c>
      <c r="F46" s="137">
        <f t="shared" si="2"/>
        <v>0</v>
      </c>
      <c r="G46" s="138">
        <f t="shared" si="2"/>
        <v>10000</v>
      </c>
      <c r="H46" s="1132"/>
    </row>
    <row r="47" spans="1:8">
      <c r="A47" s="955" t="s">
        <v>656</v>
      </c>
      <c r="B47" s="810">
        <v>1</v>
      </c>
      <c r="C47" s="956" t="s">
        <v>632</v>
      </c>
      <c r="D47" s="165"/>
      <c r="E47" s="138">
        <f t="shared" si="2"/>
        <v>10000</v>
      </c>
      <c r="F47" s="137">
        <f t="shared" si="2"/>
        <v>0</v>
      </c>
      <c r="G47" s="138">
        <f t="shared" si="2"/>
        <v>10000</v>
      </c>
      <c r="H47" s="1132"/>
    </row>
    <row r="48" spans="1:8" ht="25.5">
      <c r="A48" s="955" t="s">
        <v>656</v>
      </c>
      <c r="B48" s="884">
        <v>6202</v>
      </c>
      <c r="C48" s="954" t="s">
        <v>334</v>
      </c>
      <c r="D48" s="127"/>
      <c r="E48" s="138">
        <f>E45</f>
        <v>10000</v>
      </c>
      <c r="F48" s="137">
        <f>F45</f>
        <v>0</v>
      </c>
      <c r="G48" s="138">
        <f>G45</f>
        <v>10000</v>
      </c>
      <c r="H48" s="1132"/>
    </row>
    <row r="49" spans="1:8">
      <c r="A49" s="890" t="s">
        <v>656</v>
      </c>
      <c r="B49" s="891"/>
      <c r="C49" s="892" t="s">
        <v>613</v>
      </c>
      <c r="D49" s="138"/>
      <c r="E49" s="138">
        <f>E48</f>
        <v>10000</v>
      </c>
      <c r="F49" s="137">
        <f>F48</f>
        <v>0</v>
      </c>
      <c r="G49" s="138">
        <f>G48</f>
        <v>10000</v>
      </c>
      <c r="H49" s="1132"/>
    </row>
    <row r="50" spans="1:8">
      <c r="A50" s="890" t="s">
        <v>656</v>
      </c>
      <c r="B50" s="891"/>
      <c r="C50" s="892" t="s">
        <v>657</v>
      </c>
      <c r="D50" s="828"/>
      <c r="E50" s="828">
        <f>E49+E37</f>
        <v>24000</v>
      </c>
      <c r="F50" s="137">
        <f>F49+F37</f>
        <v>0</v>
      </c>
      <c r="G50" s="828">
        <f>G49+G37</f>
        <v>24000</v>
      </c>
      <c r="H50" s="1083"/>
    </row>
    <row r="51" spans="1:8">
      <c r="B51" s="941"/>
      <c r="C51" s="941"/>
      <c r="D51" s="941"/>
    </row>
    <row r="52" spans="1:8" ht="40.5" customHeight="1">
      <c r="B52" s="1428" t="s">
        <v>578</v>
      </c>
      <c r="C52" s="1428"/>
      <c r="D52" s="1428"/>
      <c r="E52" s="1428"/>
      <c r="F52" s="1428"/>
      <c r="G52" s="1428"/>
    </row>
    <row r="53" spans="1:8">
      <c r="B53" s="1425"/>
      <c r="C53" s="1426"/>
      <c r="D53" s="1426"/>
      <c r="E53" s="1426"/>
      <c r="F53" s="1426"/>
      <c r="G53" s="1426"/>
    </row>
    <row r="54" spans="1:8" ht="13.5" thickBot="1"/>
    <row r="55" spans="1:8" ht="13.5" thickTop="1">
      <c r="B55" s="705"/>
      <c r="C55" s="704"/>
      <c r="D55" s="706"/>
      <c r="E55" s="704"/>
      <c r="F55" s="706"/>
      <c r="G55" s="979"/>
    </row>
    <row r="57" spans="1:8">
      <c r="B57" s="395"/>
      <c r="C57" s="395"/>
      <c r="D57" s="395"/>
      <c r="E57" s="395"/>
      <c r="F57" s="395"/>
      <c r="G57" s="395"/>
    </row>
  </sheetData>
  <customSheetViews>
    <customSheetView guid="{44B5F5DE-C96C-4269-969A-574D4EEEEEF5}" showPageBreaks="1" view="pageBreakPreview" showRuler="0" topLeftCell="A34">
      <selection activeCell="A39" sqref="A39:IV39"/>
      <pageMargins left="0.74803149606299202" right="0.39370078740157499" top="0.74803149606299202" bottom="0.90551181102362199" header="0.511811023622047" footer="0.59055118110236204"/>
      <printOptions horizontalCentered="1"/>
      <pageSetup paperSize="9" firstPageNumber="4" orientation="portrait" blackAndWhite="1" useFirstPageNumber="1" r:id="rId1"/>
      <headerFooter alignWithMargins="0">
        <oddHeader xml:space="preserve">&amp;C   </oddHeader>
        <oddFooter>&amp;C&amp;"Times New Roman,Bold"   Vol-III     -    &amp;P</oddFooter>
      </headerFooter>
    </customSheetView>
    <customSheetView guid="{51C53396-99BF-439E-80DF-007983187621}" showPageBreaks="1" printArea="1" view="pageBreakPreview" showRuler="0" topLeftCell="A37">
      <selection activeCell="C7" sqref="C7"/>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13">
      <selection activeCell="H31" sqref="H31"/>
      <pageMargins left="0.74803149606299202" right="0.39370078740157499" top="0.74803149606299202" bottom="0.90551181102362199" header="0.511811023622047" footer="0.59055118110236204"/>
      <printOptions horizontalCentered="1"/>
      <pageSetup paperSize="9" firstPageNumber="4" orientation="landscape" blackAndWhite="1" useFirstPageNumber="1" r:id="rId3"/>
      <headerFooter alignWithMargins="0">
        <oddHeader xml:space="preserve">&amp;C   </oddHeader>
        <oddFooter>&amp;C&amp;"Times New Roman,Bold"   Vol-III     -    &amp;P</oddFooter>
      </headerFooter>
    </customSheetView>
    <customSheetView guid="{F7D04FF6-8BBF-4270-9EF9-DD67F24468EA}" showPageBreaks="1" view="pageBreakPreview" showRuler="0">
      <selection activeCell="C21" sqref="C21"/>
      <pageMargins left="0.74803149606299202" right="0.39370078740157499" top="0.74803149606299202" bottom="0.90551181102362199" header="0.511811023622047" footer="0.59055118110236204"/>
      <printOptions horizontalCentered="1"/>
      <pageSetup paperSize="9" firstPageNumber="4" orientation="landscape" blackAndWhite="1" useFirstPageNumber="1" r:id="rId4"/>
      <headerFooter alignWithMargins="0">
        <oddHeader xml:space="preserve">&amp;C   </oddHeader>
        <oddFooter>&amp;C&amp;"Times New Roman,Bold"   Vol-III     -    &amp;P</oddFooter>
      </headerFooter>
    </customSheetView>
    <customSheetView guid="{73C19A37-4EEB-4DC6-935E-CC3901B52293}" showPageBreaks="1" view="pageBreakPreview" showRuler="0">
      <selection activeCell="J20" sqref="J20"/>
      <pageMargins left="0.74803149606299202" right="0.39370078740157499" top="0.74803149606299202" bottom="0.90551181102362199" header="0.511811023622047" footer="0.59055118110236204"/>
      <printOptions horizontalCentered="1"/>
      <pageSetup paperSize="9" firstPageNumber="4" orientation="landscape" blackAndWhite="1" useFirstPageNumber="1" r:id="rId5"/>
      <headerFooter alignWithMargins="0">
        <oddHeader xml:space="preserve">&amp;C   </oddHeader>
        <oddFooter>&amp;C&amp;"Times New Roman,Bold"   Vol-III     -    &amp;P</oddFooter>
      </headerFooter>
    </customSheetView>
    <customSheetView guid="{63DB0950-E90F-4380-862C-985B5EB19119}" showPageBreaks="1" view="pageBreakPreview" showRuler="0">
      <selection activeCell="C21" sqref="C21"/>
      <pageMargins left="0.74803149606299202" right="0.39370078740157499" top="0.74803149606299202" bottom="0.90551181102362199" header="0.511811023622047" footer="0.59055118110236204"/>
      <printOptions horizontalCentered="1"/>
      <pageSetup paperSize="9" firstPageNumber="4" orientation="landscape" blackAndWhite="1" useFirstPageNumber="1" r:id="rId6"/>
      <headerFooter alignWithMargins="0">
        <oddHeader xml:space="preserve">&amp;C   </oddHeader>
        <oddFooter>&amp;C&amp;"Times New Roman,Bold"   Vol-III     -    &amp;P</oddFooter>
      </headerFooter>
    </customSheetView>
    <customSheetView guid="{F13B090A-ECDA-4418-9F13-644A873400E7}" showPageBreaks="1" view="pageBreakPreview" showRuler="0">
      <selection activeCell="J20" sqref="J20"/>
      <pageMargins left="0.74803149606299202" right="0.39370078740157499" top="0.74803149606299202" bottom="0.90551181102362199" header="0.511811023622047" footer="0.59055118110236204"/>
      <printOptions horizontalCentered="1"/>
      <pageSetup paperSize="9" firstPageNumber="4" orientation="landscape" blackAndWhite="1" useFirstPageNumber="1" r:id="rId7"/>
      <headerFooter alignWithMargins="0">
        <oddHeader xml:space="preserve">&amp;C   </oddHeader>
        <oddFooter>&amp;C&amp;"Times New Roman,Bold"   Vol-III     -    &amp;P</oddFooter>
      </headerFooter>
    </customSheetView>
    <customSheetView guid="{9AB94DEC-E115-4D58-A012-E99EA3B9CE7A}" showPageBreaks="1" printArea="1" view="pageBreakPreview" showRuler="0" topLeftCell="A31">
      <selection activeCell="D21" sqref="D21"/>
      <pageMargins left="0.74803149606299202" right="0.74803149606299202" top="0.74803149606299202" bottom="3.63" header="0.35" footer="3"/>
      <printOptions horizontalCentered="1"/>
      <pageSetup paperSize="9" firstPageNumber="19" orientation="portrait" blackAndWhite="1" useFirstPageNumber="1" r:id="rId8"/>
      <headerFooter alignWithMargins="0">
        <oddHeader xml:space="preserve">&amp;C   </oddHeader>
        <oddFooter>&amp;C&amp;"Times New Roman,Bold"&amp;P</oddFooter>
      </headerFooter>
    </customSheetView>
  </customSheetViews>
  <mergeCells count="9">
    <mergeCell ref="A1:G1"/>
    <mergeCell ref="A5:G5"/>
    <mergeCell ref="B6:G6"/>
    <mergeCell ref="B14:G14"/>
    <mergeCell ref="B53:G53"/>
    <mergeCell ref="B15:D15"/>
    <mergeCell ref="A2:G2"/>
    <mergeCell ref="A3:G3"/>
    <mergeCell ref="B52:G52"/>
  </mergeCells>
  <phoneticPr fontId="25" type="noConversion"/>
  <printOptions horizontalCentered="1"/>
  <pageMargins left="0.74803149606299202" right="0.74803149606299202" top="0.74803149606299202" bottom="3.63" header="0.35" footer="3"/>
  <pageSetup paperSize="9" firstPageNumber="19" orientation="portrait" blackAndWhite="1" useFirstPageNumber="1" r:id="rId9"/>
  <headerFooter alignWithMargins="0">
    <oddHeader xml:space="preserve">&amp;C   </oddHeader>
    <oddFooter>&amp;C&amp;"Times New Roman,Bold"&amp;P</oddFooter>
  </headerFooter>
</worksheet>
</file>

<file path=xl/worksheets/sheet15.xml><?xml version="1.0" encoding="utf-8"?>
<worksheet xmlns="http://schemas.openxmlformats.org/spreadsheetml/2006/main" xmlns:r="http://schemas.openxmlformats.org/officeDocument/2006/relationships">
  <sheetPr syncVertical="1" syncRef="A37" transitionEvaluation="1" transitionEntry="1" codeName="Sheet28">
    <pageSetUpPr autoPageBreaks="0"/>
  </sheetPr>
  <dimension ref="A1:H61"/>
  <sheetViews>
    <sheetView view="pageBreakPreview" topLeftCell="A37" zoomScaleNormal="145" zoomScaleSheetLayoutView="100" workbookViewId="0">
      <selection activeCell="A38" sqref="A38:K51"/>
    </sheetView>
  </sheetViews>
  <sheetFormatPr defaultColWidth="11" defaultRowHeight="12.75"/>
  <cols>
    <col min="1" max="1" width="6.42578125" style="426" customWidth="1"/>
    <col min="2" max="2" width="8.140625" style="427" customWidth="1"/>
    <col min="3" max="3" width="34.5703125" style="420" customWidth="1"/>
    <col min="4" max="4" width="6.85546875" style="800" customWidth="1"/>
    <col min="5" max="5" width="8.140625" style="439" customWidth="1"/>
    <col min="6" max="6" width="10.42578125" style="420" customWidth="1"/>
    <col min="7" max="7" width="8.5703125" style="420" customWidth="1"/>
    <col min="8" max="8" width="2.85546875" style="1135" customWidth="1"/>
    <col min="9" max="16384" width="11" style="420"/>
  </cols>
  <sheetData>
    <row r="1" spans="1:8" ht="14.1" customHeight="1">
      <c r="A1" s="1430" t="s">
        <v>708</v>
      </c>
      <c r="B1" s="1430"/>
      <c r="C1" s="1430"/>
      <c r="D1" s="1430"/>
      <c r="E1" s="1430"/>
      <c r="F1" s="1430"/>
      <c r="G1" s="1430"/>
    </row>
    <row r="2" spans="1:8" ht="14.1" customHeight="1">
      <c r="A2" s="1430" t="s">
        <v>644</v>
      </c>
      <c r="B2" s="1430"/>
      <c r="C2" s="1430"/>
      <c r="D2" s="1430"/>
      <c r="E2" s="1430"/>
      <c r="F2" s="1430"/>
      <c r="G2" s="1430"/>
    </row>
    <row r="3" spans="1:8" ht="14.1" customHeight="1">
      <c r="A3" s="421"/>
      <c r="B3" s="422"/>
      <c r="C3" s="423"/>
      <c r="D3" s="424"/>
      <c r="E3" s="424"/>
      <c r="F3" s="313"/>
      <c r="G3" s="313"/>
    </row>
    <row r="4" spans="1:8" ht="14.1" customHeight="1">
      <c r="A4" s="1396" t="s">
        <v>140</v>
      </c>
      <c r="B4" s="1396"/>
      <c r="C4" s="1396"/>
      <c r="D4" s="1396"/>
      <c r="E4" s="1396"/>
      <c r="F4" s="1396"/>
      <c r="G4" s="1396"/>
    </row>
    <row r="5" spans="1:8" ht="14.1" customHeight="1">
      <c r="A5" s="541"/>
      <c r="B5" s="1397"/>
      <c r="C5" s="1397"/>
      <c r="D5" s="1397"/>
      <c r="E5" s="1397"/>
      <c r="F5" s="1397"/>
      <c r="G5" s="1397"/>
    </row>
    <row r="6" spans="1:8" ht="14.1" customHeight="1">
      <c r="A6" s="541"/>
      <c r="B6" s="359"/>
      <c r="C6" s="359"/>
      <c r="D6" s="708"/>
      <c r="E6" s="709" t="s">
        <v>502</v>
      </c>
      <c r="F6" s="709" t="s">
        <v>503</v>
      </c>
      <c r="G6" s="709" t="s">
        <v>718</v>
      </c>
    </row>
    <row r="7" spans="1:8" ht="14.1" customHeight="1">
      <c r="A7" s="541"/>
      <c r="B7" s="711" t="s">
        <v>504</v>
      </c>
      <c r="C7" s="359" t="s">
        <v>774</v>
      </c>
      <c r="D7" s="712" t="s">
        <v>657</v>
      </c>
      <c r="E7" s="361">
        <v>695105</v>
      </c>
      <c r="F7" s="361">
        <v>190000</v>
      </c>
      <c r="G7" s="361">
        <f>SUM(E7:F7)</f>
        <v>885105</v>
      </c>
    </row>
    <row r="8" spans="1:8" ht="14.1" customHeight="1">
      <c r="A8" s="541"/>
      <c r="B8" s="711" t="s">
        <v>505</v>
      </c>
      <c r="C8" s="714" t="s">
        <v>506</v>
      </c>
      <c r="D8" s="715"/>
      <c r="E8" s="362"/>
      <c r="F8" s="362"/>
      <c r="G8" s="362"/>
    </row>
    <row r="9" spans="1:8">
      <c r="A9" s="541"/>
      <c r="B9" s="711"/>
      <c r="C9" s="714" t="s">
        <v>711</v>
      </c>
      <c r="D9" s="715" t="s">
        <v>657</v>
      </c>
      <c r="E9" s="362">
        <f>G23</f>
        <v>400</v>
      </c>
      <c r="F9" s="717">
        <f>G33</f>
        <v>15000</v>
      </c>
      <c r="G9" s="362">
        <f>SUM(E9:F9)</f>
        <v>15400</v>
      </c>
    </row>
    <row r="10" spans="1:8" ht="14.1" customHeight="1">
      <c r="A10" s="541"/>
      <c r="B10" s="718" t="s">
        <v>656</v>
      </c>
      <c r="C10" s="359" t="s">
        <v>673</v>
      </c>
      <c r="D10" s="719" t="s">
        <v>657</v>
      </c>
      <c r="E10" s="720">
        <f>SUM(E7:E9)</f>
        <v>695505</v>
      </c>
      <c r="F10" s="720">
        <f>SUM(F7:F9)</f>
        <v>205000</v>
      </c>
      <c r="G10" s="720">
        <f>SUM(E10:F10)</f>
        <v>900505</v>
      </c>
    </row>
    <row r="11" spans="1:8" ht="14.1" customHeight="1">
      <c r="A11" s="541"/>
      <c r="B11" s="711"/>
      <c r="C11" s="359"/>
      <c r="D11" s="360"/>
      <c r="E11" s="360"/>
      <c r="F11" s="712"/>
      <c r="G11" s="360"/>
    </row>
    <row r="12" spans="1:8" ht="14.1" customHeight="1">
      <c r="A12" s="541"/>
      <c r="B12" s="711" t="s">
        <v>546</v>
      </c>
      <c r="C12" s="359" t="s">
        <v>547</v>
      </c>
      <c r="D12" s="360"/>
      <c r="E12" s="359"/>
      <c r="F12" s="723"/>
      <c r="G12" s="359"/>
    </row>
    <row r="13" spans="1:8" ht="14.1" customHeight="1" thickBot="1">
      <c r="A13" s="725"/>
      <c r="B13" s="1394" t="s">
        <v>129</v>
      </c>
      <c r="C13" s="1394"/>
      <c r="D13" s="1394"/>
      <c r="E13" s="1394"/>
      <c r="F13" s="1394"/>
      <c r="G13" s="1394"/>
    </row>
    <row r="14" spans="1:8" s="396" customFormat="1" ht="14.1" customHeight="1" thickTop="1" thickBot="1">
      <c r="A14" s="725"/>
      <c r="B14" s="1399" t="s">
        <v>557</v>
      </c>
      <c r="C14" s="1399"/>
      <c r="D14" s="1399"/>
      <c r="E14" s="696" t="s">
        <v>658</v>
      </c>
      <c r="F14" s="696" t="s">
        <v>558</v>
      </c>
      <c r="G14" s="729" t="s">
        <v>718</v>
      </c>
      <c r="H14" s="1136"/>
    </row>
    <row r="15" spans="1:8" ht="13.7" customHeight="1" thickTop="1">
      <c r="C15" s="428"/>
      <c r="D15" s="429"/>
      <c r="E15" s="429"/>
      <c r="F15" s="429"/>
      <c r="G15" s="430"/>
    </row>
    <row r="16" spans="1:8">
      <c r="A16" s="421"/>
      <c r="B16" s="432"/>
      <c r="C16" s="428" t="s">
        <v>660</v>
      </c>
      <c r="D16" s="435"/>
      <c r="E16" s="435"/>
      <c r="F16" s="700"/>
      <c r="G16" s="435"/>
    </row>
    <row r="17" spans="1:8" ht="13.35" customHeight="1">
      <c r="A17" s="426" t="s">
        <v>661</v>
      </c>
      <c r="B17" s="431">
        <v>3454</v>
      </c>
      <c r="C17" s="428" t="s">
        <v>50</v>
      </c>
      <c r="D17" s="1138"/>
      <c r="E17" s="1139"/>
      <c r="F17" s="1140"/>
      <c r="G17" s="1139"/>
    </row>
    <row r="18" spans="1:8" ht="13.35" customHeight="1">
      <c r="A18" s="421"/>
      <c r="B18" s="1141">
        <v>2</v>
      </c>
      <c r="C18" s="433" t="s">
        <v>51</v>
      </c>
      <c r="D18" s="1138"/>
      <c r="E18" s="1138"/>
      <c r="F18" s="1142"/>
      <c r="G18" s="1138"/>
    </row>
    <row r="19" spans="1:8" ht="13.35" customHeight="1">
      <c r="A19" s="421"/>
      <c r="B19" s="1143">
        <v>2.1120000000000001</v>
      </c>
      <c r="C19" s="937" t="s">
        <v>566</v>
      </c>
      <c r="D19" s="1138"/>
      <c r="E19" s="1138"/>
      <c r="F19" s="1142"/>
      <c r="G19" s="1138"/>
    </row>
    <row r="20" spans="1:8" ht="25.5">
      <c r="A20" s="1144"/>
      <c r="B20" s="1062" t="s">
        <v>24</v>
      </c>
      <c r="C20" s="1070" t="s">
        <v>19</v>
      </c>
      <c r="D20" s="1138"/>
      <c r="E20" s="1138">
        <v>400</v>
      </c>
      <c r="F20" s="163">
        <v>0</v>
      </c>
      <c r="G20" s="1138">
        <f>SUM(E20:F20)</f>
        <v>400</v>
      </c>
    </row>
    <row r="21" spans="1:8">
      <c r="A21" s="1144" t="s">
        <v>656</v>
      </c>
      <c r="B21" s="1143">
        <v>2.1120000000000001</v>
      </c>
      <c r="C21" s="937" t="s">
        <v>566</v>
      </c>
      <c r="D21" s="1138"/>
      <c r="E21" s="1145">
        <f>SUM(E20)</f>
        <v>400</v>
      </c>
      <c r="F21" s="137">
        <f>SUM(F20)</f>
        <v>0</v>
      </c>
      <c r="G21" s="1145">
        <f>SUM(E21:F21)</f>
        <v>400</v>
      </c>
    </row>
    <row r="22" spans="1:8" ht="13.35" customHeight="1">
      <c r="A22" s="426" t="s">
        <v>656</v>
      </c>
      <c r="B22" s="431">
        <v>3454</v>
      </c>
      <c r="C22" s="428" t="s">
        <v>50</v>
      </c>
      <c r="D22" s="435"/>
      <c r="E22" s="750">
        <f t="shared" ref="E22:G23" si="0">E21</f>
        <v>400</v>
      </c>
      <c r="F22" s="742">
        <f t="shared" si="0"/>
        <v>0</v>
      </c>
      <c r="G22" s="750">
        <f t="shared" si="0"/>
        <v>400</v>
      </c>
    </row>
    <row r="23" spans="1:8" ht="13.35" customHeight="1">
      <c r="A23" s="436" t="s">
        <v>656</v>
      </c>
      <c r="B23" s="437"/>
      <c r="C23" s="438" t="s">
        <v>660</v>
      </c>
      <c r="D23" s="434"/>
      <c r="E23" s="434">
        <f t="shared" si="0"/>
        <v>400</v>
      </c>
      <c r="F23" s="13">
        <f t="shared" si="0"/>
        <v>0</v>
      </c>
      <c r="G23" s="434">
        <f t="shared" si="0"/>
        <v>400</v>
      </c>
      <c r="H23" s="1135" t="s">
        <v>417</v>
      </c>
    </row>
    <row r="24" spans="1:8" s="1055" customFormat="1" ht="13.35" customHeight="1">
      <c r="A24" s="421"/>
      <c r="B24" s="422"/>
      <c r="C24" s="1054"/>
      <c r="D24" s="435"/>
      <c r="E24" s="435"/>
      <c r="F24" s="9"/>
      <c r="G24" s="435"/>
      <c r="H24" s="1137"/>
    </row>
    <row r="25" spans="1:8" s="1055" customFormat="1" ht="13.35" customHeight="1">
      <c r="A25" s="1056"/>
      <c r="B25" s="1057"/>
      <c r="C25" s="1058" t="s">
        <v>613</v>
      </c>
      <c r="D25" s="435"/>
      <c r="E25" s="435"/>
      <c r="F25" s="9"/>
      <c r="G25" s="435"/>
      <c r="H25" s="1137"/>
    </row>
    <row r="26" spans="1:8" s="1055" customFormat="1" ht="25.5">
      <c r="A26" s="1056" t="s">
        <v>661</v>
      </c>
      <c r="B26" s="1148">
        <v>4575</v>
      </c>
      <c r="C26" s="937" t="s">
        <v>18</v>
      </c>
      <c r="D26" s="435"/>
      <c r="E26" s="435"/>
      <c r="F26" s="9"/>
      <c r="G26" s="435"/>
      <c r="H26" s="1137"/>
    </row>
    <row r="27" spans="1:8" s="1055" customFormat="1" ht="13.35" customHeight="1">
      <c r="A27" s="1060"/>
      <c r="B27" s="1069">
        <v>6</v>
      </c>
      <c r="C27" s="1070" t="s">
        <v>207</v>
      </c>
      <c r="D27" s="435"/>
      <c r="E27" s="435"/>
      <c r="F27" s="9"/>
      <c r="G27" s="435"/>
      <c r="H27" s="1137"/>
    </row>
    <row r="28" spans="1:8" s="1055" customFormat="1" ht="13.35" customHeight="1">
      <c r="A28" s="1060"/>
      <c r="B28" s="1061">
        <v>6.101</v>
      </c>
      <c r="C28" s="937" t="s">
        <v>208</v>
      </c>
      <c r="D28" s="435"/>
      <c r="E28" s="435"/>
      <c r="F28" s="9"/>
      <c r="G28" s="435"/>
      <c r="H28" s="1137"/>
    </row>
    <row r="29" spans="1:8" s="1055" customFormat="1" ht="13.35" customHeight="1">
      <c r="A29" s="1060"/>
      <c r="B29" s="1062" t="s">
        <v>612</v>
      </c>
      <c r="C29" s="935" t="s">
        <v>209</v>
      </c>
      <c r="D29" s="435"/>
      <c r="E29" s="435">
        <v>15000</v>
      </c>
      <c r="F29" s="9">
        <v>0</v>
      </c>
      <c r="G29" s="435">
        <f>E29</f>
        <v>15000</v>
      </c>
      <c r="H29" s="1137"/>
    </row>
    <row r="30" spans="1:8" s="1055" customFormat="1" ht="13.35" customHeight="1">
      <c r="A30" s="1060" t="s">
        <v>656</v>
      </c>
      <c r="B30" s="1061">
        <v>6.101</v>
      </c>
      <c r="C30" s="936" t="s">
        <v>208</v>
      </c>
      <c r="D30" s="435"/>
      <c r="E30" s="434">
        <f t="shared" ref="E30:G33" si="1">E29</f>
        <v>15000</v>
      </c>
      <c r="F30" s="13">
        <f t="shared" si="1"/>
        <v>0</v>
      </c>
      <c r="G30" s="434">
        <f t="shared" si="1"/>
        <v>15000</v>
      </c>
      <c r="H30" s="1137"/>
    </row>
    <row r="31" spans="1:8" s="1055" customFormat="1" ht="13.35" customHeight="1">
      <c r="A31" s="1056" t="s">
        <v>656</v>
      </c>
      <c r="B31" s="1063">
        <v>6</v>
      </c>
      <c r="C31" s="1064" t="s">
        <v>207</v>
      </c>
      <c r="D31" s="435"/>
      <c r="E31" s="434">
        <f t="shared" si="1"/>
        <v>15000</v>
      </c>
      <c r="F31" s="13">
        <f t="shared" si="1"/>
        <v>0</v>
      </c>
      <c r="G31" s="434">
        <f t="shared" si="1"/>
        <v>15000</v>
      </c>
      <c r="H31" s="1137"/>
    </row>
    <row r="32" spans="1:8" s="1055" customFormat="1" ht="25.5">
      <c r="A32" s="1059" t="s">
        <v>656</v>
      </c>
      <c r="B32" s="1149">
        <v>4575</v>
      </c>
      <c r="C32" s="1065" t="s">
        <v>18</v>
      </c>
      <c r="D32" s="435"/>
      <c r="E32" s="434">
        <f t="shared" si="1"/>
        <v>15000</v>
      </c>
      <c r="F32" s="13">
        <f t="shared" si="1"/>
        <v>0</v>
      </c>
      <c r="G32" s="434">
        <f t="shared" si="1"/>
        <v>15000</v>
      </c>
      <c r="H32" s="1137"/>
    </row>
    <row r="33" spans="1:8" s="1055" customFormat="1" ht="13.35" customHeight="1">
      <c r="A33" s="1066" t="s">
        <v>656</v>
      </c>
      <c r="B33" s="1067"/>
      <c r="C33" s="1068" t="s">
        <v>613</v>
      </c>
      <c r="D33" s="434"/>
      <c r="E33" s="434">
        <f t="shared" si="1"/>
        <v>15000</v>
      </c>
      <c r="F33" s="13">
        <f t="shared" si="1"/>
        <v>0</v>
      </c>
      <c r="G33" s="434">
        <f t="shared" si="1"/>
        <v>15000</v>
      </c>
      <c r="H33" s="1137" t="s">
        <v>759</v>
      </c>
    </row>
    <row r="34" spans="1:8">
      <c r="A34" s="1050" t="s">
        <v>656</v>
      </c>
      <c r="B34" s="1051"/>
      <c r="C34" s="1052" t="s">
        <v>657</v>
      </c>
      <c r="D34" s="1053"/>
      <c r="E34" s="1053">
        <f>E23+E33</f>
        <v>15400</v>
      </c>
      <c r="F34" s="12">
        <f>F23</f>
        <v>0</v>
      </c>
      <c r="G34" s="1053">
        <f>G23+G33</f>
        <v>15400</v>
      </c>
    </row>
    <row r="35" spans="1:8">
      <c r="B35" s="359"/>
      <c r="F35" s="439"/>
      <c r="G35" s="439"/>
    </row>
    <row r="36" spans="1:8" ht="27.75" customHeight="1">
      <c r="B36" s="1429" t="s">
        <v>138</v>
      </c>
      <c r="C36" s="1429"/>
      <c r="D36" s="1429"/>
      <c r="E36" s="1429"/>
      <c r="F36" s="1429"/>
      <c r="G36" s="1429"/>
    </row>
    <row r="37" spans="1:8">
      <c r="F37" s="439"/>
      <c r="G37" s="439"/>
    </row>
    <row r="38" spans="1:8">
      <c r="F38" s="439"/>
      <c r="G38" s="439"/>
    </row>
    <row r="39" spans="1:8" ht="13.5" thickBot="1">
      <c r="F39" s="439"/>
      <c r="G39" s="439"/>
    </row>
    <row r="40" spans="1:8" ht="13.5" thickTop="1">
      <c r="B40" s="705"/>
      <c r="C40" s="979"/>
      <c r="D40" s="1146"/>
      <c r="E40" s="1147"/>
      <c r="F40" s="706"/>
      <c r="G40" s="707"/>
    </row>
    <row r="41" spans="1:8">
      <c r="F41" s="439"/>
      <c r="G41" s="439"/>
    </row>
    <row r="42" spans="1:8">
      <c r="B42" s="395"/>
      <c r="C42" s="395"/>
      <c r="D42" s="407"/>
      <c r="E42" s="395"/>
      <c r="F42" s="395"/>
      <c r="G42" s="395"/>
    </row>
    <row r="43" spans="1:8">
      <c r="F43" s="439"/>
      <c r="G43" s="439"/>
    </row>
    <row r="44" spans="1:8">
      <c r="F44" s="439"/>
      <c r="G44" s="439"/>
    </row>
    <row r="45" spans="1:8">
      <c r="F45" s="439"/>
      <c r="G45" s="439"/>
    </row>
    <row r="46" spans="1:8">
      <c r="F46" s="439"/>
      <c r="G46" s="439"/>
    </row>
    <row r="47" spans="1:8">
      <c r="F47" s="439"/>
      <c r="G47" s="439"/>
    </row>
    <row r="48" spans="1:8">
      <c r="F48" s="439"/>
      <c r="G48" s="439"/>
    </row>
    <row r="49" spans="6:7">
      <c r="F49" s="439"/>
      <c r="G49" s="439"/>
    </row>
    <row r="50" spans="6:7">
      <c r="F50" s="439"/>
      <c r="G50" s="439"/>
    </row>
    <row r="51" spans="6:7">
      <c r="F51" s="439"/>
      <c r="G51" s="439"/>
    </row>
    <row r="52" spans="6:7">
      <c r="F52" s="439"/>
      <c r="G52" s="439"/>
    </row>
    <row r="53" spans="6:7">
      <c r="F53" s="439"/>
      <c r="G53" s="439"/>
    </row>
    <row r="54" spans="6:7">
      <c r="F54" s="439"/>
      <c r="G54" s="439"/>
    </row>
    <row r="55" spans="6:7">
      <c r="F55" s="439"/>
      <c r="G55" s="439"/>
    </row>
    <row r="56" spans="6:7">
      <c r="F56" s="439"/>
      <c r="G56" s="439"/>
    </row>
    <row r="57" spans="6:7">
      <c r="F57" s="439"/>
      <c r="G57" s="439"/>
    </row>
    <row r="58" spans="6:7">
      <c r="F58" s="439"/>
      <c r="G58" s="439"/>
    </row>
    <row r="59" spans="6:7">
      <c r="F59" s="439"/>
      <c r="G59" s="439"/>
    </row>
    <row r="60" spans="6:7">
      <c r="F60" s="439"/>
      <c r="G60" s="439"/>
    </row>
    <row r="61" spans="6:7">
      <c r="F61" s="439"/>
      <c r="G61" s="439"/>
    </row>
  </sheetData>
  <customSheetViews>
    <customSheetView guid="{44B5F5DE-C96C-4269-969A-574D4EEEEEF5}" scale="145" showRuler="0" topLeftCell="A13">
      <selection activeCell="G29" activeCellId="2" sqref="B36:G36 G20 G29"/>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1"/>
      <headerFooter alignWithMargins="0">
        <oddHeader xml:space="preserve">&amp;C   </oddHeader>
        <oddFooter>&amp;C&amp;"Times New Roman,Bold"   Vol-III     -    &amp;P</oddFooter>
      </headerFooter>
    </customSheetView>
    <customSheetView guid="{51C53396-99BF-439E-80DF-007983187621}" printArea="1" view="pageBreakPreview" showRuler="0" topLeftCell="A13">
      <selection sqref="A1:IV65536"/>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B43">
      <selection activeCell="E18" sqref="E18"/>
      <rowBreaks count="4" manualBreakCount="4">
        <brk id="29" max="11" man="1"/>
        <brk id="53" max="11" man="1"/>
        <brk id="79" max="11" man="1"/>
        <brk id="112" max="6" man="1"/>
      </rowBreaks>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3"/>
      <headerFooter alignWithMargins="0">
        <oddHeader xml:space="preserve">&amp;C   </oddHeader>
        <oddFooter>&amp;C&amp;"Times New Roman,Bold"   Vol-III     -    &amp;P</oddFooter>
      </headerFooter>
    </customSheetView>
    <customSheetView guid="{F7D04FF6-8BBF-4270-9EF9-DD67F24468EA}" scale="145" showRuler="0" topLeftCell="A16">
      <selection activeCell="A48" sqref="A48:IV48"/>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4"/>
      <headerFooter alignWithMargins="0">
        <oddHeader xml:space="preserve">&amp;C   </oddHeader>
        <oddFooter>&amp;C&amp;"Times New Roman,Bold"   Vol-III     -    &amp;P</oddFooter>
      </headerFooter>
    </customSheetView>
    <customSheetView guid="{73C19A37-4EEB-4DC6-935E-CC3901B52293}" showPageBreaks="1" view="pageBreakPreview" showRuler="0" topLeftCell="B43">
      <selection activeCell="E18" sqref="E18"/>
      <rowBreaks count="4" manualBreakCount="4">
        <brk id="29" max="11" man="1"/>
        <brk id="53" max="11" man="1"/>
        <brk id="79" max="11" man="1"/>
        <brk id="112" max="6" man="1"/>
      </rowBreaks>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5"/>
      <headerFooter alignWithMargins="0">
        <oddHeader xml:space="preserve">&amp;C   </oddHeader>
        <oddFooter>&amp;C&amp;"Times New Roman,Bold"   Vol-III     -    &amp;P</oddFooter>
      </headerFooter>
    </customSheetView>
    <customSheetView guid="{63DB0950-E90F-4380-862C-985B5EB19119}" scale="145" showRuler="0" topLeftCell="A16">
      <selection activeCell="A48" sqref="A48:IV48"/>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6"/>
      <headerFooter alignWithMargins="0">
        <oddHeader xml:space="preserve">&amp;C   </oddHeader>
        <oddFooter>&amp;C&amp;"Times New Roman,Bold"   Vol-III     -    &amp;P</oddFooter>
      </headerFooter>
    </customSheetView>
    <customSheetView guid="{F13B090A-ECDA-4418-9F13-644A873400E7}" showPageBreaks="1" view="pageBreakPreview" showRuler="0" topLeftCell="B43">
      <selection activeCell="E18" sqref="E18"/>
      <rowBreaks count="4" manualBreakCount="4">
        <brk id="29" max="11" man="1"/>
        <brk id="53" max="11" man="1"/>
        <brk id="79" max="11" man="1"/>
        <brk id="112" max="6" man="1"/>
      </rowBreaks>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7"/>
      <headerFooter alignWithMargins="0">
        <oddHeader xml:space="preserve">&amp;C   </oddHeader>
        <oddFooter>&amp;C&amp;"Times New Roman,Bold"   Vol-III     -    &amp;P</oddFooter>
      </headerFooter>
    </customSheetView>
    <customSheetView guid="{9AB94DEC-E115-4D58-A012-E99EA3B9CE7A}" printArea="1" view="pageBreakPreview" showRuler="0" topLeftCell="A10">
      <selection activeCell="C25" sqref="C25"/>
      <pageMargins left="0.74803149606299202" right="0.74803149606299202" top="0.74803149606299202" bottom="3.63" header="0.35" footer="3"/>
      <printOptions horizontalCentered="1"/>
      <pageSetup paperSize="9" firstPageNumber="21" orientation="portrait" blackAndWhite="1" useFirstPageNumber="1" r:id="rId8"/>
      <headerFooter alignWithMargins="0">
        <oddHeader xml:space="preserve">&amp;C   </oddHeader>
        <oddFooter>&amp;C&amp;"Times New Roman,Bold"&amp;P</oddFooter>
      </headerFooter>
    </customSheetView>
  </customSheetViews>
  <mergeCells count="7">
    <mergeCell ref="B36:G36"/>
    <mergeCell ref="B14:D14"/>
    <mergeCell ref="A1:G1"/>
    <mergeCell ref="A2:G2"/>
    <mergeCell ref="A4:G4"/>
    <mergeCell ref="B5:G5"/>
    <mergeCell ref="B13:G13"/>
  </mergeCells>
  <phoneticPr fontId="25" type="noConversion"/>
  <printOptions horizontalCentered="1"/>
  <pageMargins left="0.74803149606299202" right="0.74803149606299202" top="0.74803149606299202" bottom="3.63" header="0.35" footer="3"/>
  <pageSetup paperSize="9" firstPageNumber="21" orientation="portrait" blackAndWhite="1" useFirstPageNumber="1" r:id="rId9"/>
  <headerFooter alignWithMargins="0">
    <oddHeader xml:space="preserve">&amp;C   </oddHeader>
    <oddFooter>&amp;C&amp;"Times New Roman,Bold"&amp;P</oddFooter>
  </headerFooter>
</worksheet>
</file>

<file path=xl/worksheets/sheet16.xml><?xml version="1.0" encoding="utf-8"?>
<worksheet xmlns="http://schemas.openxmlformats.org/spreadsheetml/2006/main" xmlns:r="http://schemas.openxmlformats.org/officeDocument/2006/relationships">
  <sheetPr syncVertical="1" syncRef="A1" transitionEvaluation="1" codeName="Sheet29" enableFormatConditionsCalculation="0">
    <pageSetUpPr autoPageBreaks="0"/>
  </sheetPr>
  <dimension ref="A1:H345"/>
  <sheetViews>
    <sheetView view="pageBreakPreview" zoomScaleNormal="145" zoomScaleSheetLayoutView="100" workbookViewId="0">
      <selection activeCell="A32" sqref="A32:P47"/>
    </sheetView>
  </sheetViews>
  <sheetFormatPr defaultColWidth="11" defaultRowHeight="12.75"/>
  <cols>
    <col min="1" max="1" width="6.42578125" style="232" customWidth="1"/>
    <col min="2" max="2" width="8.140625" style="232" customWidth="1"/>
    <col min="3" max="3" width="34.5703125" style="112" customWidth="1"/>
    <col min="4" max="4" width="6.85546875" style="119" customWidth="1"/>
    <col min="5" max="5" width="8.140625" style="119" customWidth="1"/>
    <col min="6" max="6" width="10.42578125" style="112" customWidth="1"/>
    <col min="7" max="7" width="8.5703125" style="112" customWidth="1"/>
    <col min="8" max="8" width="2.85546875" style="112" customWidth="1"/>
    <col min="9" max="16384" width="11" style="112"/>
  </cols>
  <sheetData>
    <row r="1" spans="1:7">
      <c r="A1" s="1422" t="s">
        <v>415</v>
      </c>
      <c r="B1" s="1422"/>
      <c r="C1" s="1422"/>
      <c r="D1" s="1422"/>
      <c r="E1" s="1422"/>
      <c r="F1" s="1422"/>
      <c r="G1" s="1422"/>
    </row>
    <row r="2" spans="1:7">
      <c r="A2" s="1422" t="s">
        <v>416</v>
      </c>
      <c r="B2" s="1422"/>
      <c r="C2" s="1422"/>
      <c r="D2" s="1422"/>
      <c r="E2" s="1422"/>
      <c r="F2" s="1422"/>
      <c r="G2" s="1422"/>
    </row>
    <row r="3" spans="1:7">
      <c r="A3" s="110"/>
      <c r="B3" s="110"/>
      <c r="C3" s="110"/>
      <c r="D3" s="111"/>
      <c r="E3" s="111"/>
      <c r="F3" s="110"/>
      <c r="G3" s="110"/>
    </row>
    <row r="4" spans="1:7">
      <c r="A4" s="1396" t="s">
        <v>141</v>
      </c>
      <c r="B4" s="1396"/>
      <c r="C4" s="1396"/>
      <c r="D4" s="1396"/>
      <c r="E4" s="1396"/>
      <c r="F4" s="1396"/>
      <c r="G4" s="1396"/>
    </row>
    <row r="5" spans="1:7" ht="13.5">
      <c r="A5" s="541"/>
      <c r="B5" s="1397"/>
      <c r="C5" s="1397"/>
      <c r="D5" s="1397"/>
      <c r="E5" s="1397"/>
      <c r="F5" s="1397"/>
      <c r="G5" s="1397"/>
    </row>
    <row r="6" spans="1:7">
      <c r="A6" s="541"/>
      <c r="B6" s="359"/>
      <c r="C6" s="359"/>
      <c r="D6" s="708"/>
      <c r="E6" s="709" t="s">
        <v>502</v>
      </c>
      <c r="F6" s="709" t="s">
        <v>503</v>
      </c>
      <c r="G6" s="709" t="s">
        <v>718</v>
      </c>
    </row>
    <row r="7" spans="1:7">
      <c r="A7" s="541"/>
      <c r="B7" s="711" t="s">
        <v>504</v>
      </c>
      <c r="C7" s="359" t="s">
        <v>774</v>
      </c>
      <c r="D7" s="712" t="s">
        <v>657</v>
      </c>
      <c r="E7" s="361">
        <v>2112547</v>
      </c>
      <c r="F7" s="361">
        <v>130000</v>
      </c>
      <c r="G7" s="361">
        <v>2242547</v>
      </c>
    </row>
    <row r="8" spans="1:7">
      <c r="A8" s="541"/>
      <c r="B8" s="711" t="s">
        <v>505</v>
      </c>
      <c r="C8" s="714" t="s">
        <v>506</v>
      </c>
      <c r="D8" s="715"/>
      <c r="E8" s="362"/>
      <c r="F8" s="362"/>
      <c r="G8" s="362"/>
    </row>
    <row r="9" spans="1:7">
      <c r="A9" s="541"/>
      <c r="B9" s="711"/>
      <c r="C9" s="714" t="s">
        <v>711</v>
      </c>
      <c r="D9" s="715" t="s">
        <v>657</v>
      </c>
      <c r="E9" s="362">
        <f>G26</f>
        <v>700</v>
      </c>
      <c r="F9" s="745">
        <v>0</v>
      </c>
      <c r="G9" s="362">
        <f>SUM(E9:F9)</f>
        <v>700</v>
      </c>
    </row>
    <row r="10" spans="1:7">
      <c r="A10" s="541"/>
      <c r="B10" s="718" t="s">
        <v>656</v>
      </c>
      <c r="C10" s="359" t="s">
        <v>673</v>
      </c>
      <c r="D10" s="719" t="s">
        <v>657</v>
      </c>
      <c r="E10" s="720">
        <f>SUM(E7:E9)</f>
        <v>2113247</v>
      </c>
      <c r="F10" s="720">
        <f>SUM(F7:F9)</f>
        <v>130000</v>
      </c>
      <c r="G10" s="720">
        <f>SUM(E10:F10)</f>
        <v>2243247</v>
      </c>
    </row>
    <row r="11" spans="1:7">
      <c r="A11" s="541"/>
      <c r="B11" s="711"/>
      <c r="C11" s="359"/>
      <c r="D11" s="360"/>
      <c r="E11" s="360"/>
      <c r="F11" s="712"/>
      <c r="G11" s="360"/>
    </row>
    <row r="12" spans="1:7">
      <c r="A12" s="541"/>
      <c r="B12" s="711" t="s">
        <v>546</v>
      </c>
      <c r="C12" s="359" t="s">
        <v>547</v>
      </c>
      <c r="D12" s="359"/>
      <c r="E12" s="359"/>
      <c r="F12" s="723"/>
      <c r="G12" s="359"/>
    </row>
    <row r="13" spans="1:7" ht="13.5" thickBot="1">
      <c r="A13" s="725"/>
      <c r="B13" s="1394" t="s">
        <v>129</v>
      </c>
      <c r="C13" s="1394"/>
      <c r="D13" s="1394"/>
      <c r="E13" s="1394"/>
      <c r="F13" s="1394"/>
      <c r="G13" s="1394"/>
    </row>
    <row r="14" spans="1:7" ht="14.25" thickTop="1" thickBot="1">
      <c r="A14" s="725"/>
      <c r="B14" s="1399" t="s">
        <v>557</v>
      </c>
      <c r="C14" s="1399"/>
      <c r="D14" s="1399"/>
      <c r="E14" s="696" t="s">
        <v>658</v>
      </c>
      <c r="F14" s="696" t="s">
        <v>558</v>
      </c>
      <c r="G14" s="729" t="s">
        <v>718</v>
      </c>
    </row>
    <row r="15" spans="1:7" ht="13.5" thickTop="1">
      <c r="A15" s="361"/>
      <c r="B15" s="715"/>
      <c r="C15" s="715"/>
      <c r="D15" s="715"/>
      <c r="E15" s="715"/>
      <c r="F15" s="715"/>
      <c r="G15" s="362"/>
    </row>
    <row r="16" spans="1:7" ht="12" customHeight="1">
      <c r="C16" s="228" t="s">
        <v>660</v>
      </c>
      <c r="F16" s="119"/>
      <c r="G16" s="119"/>
    </row>
    <row r="17" spans="1:8" ht="12" customHeight="1">
      <c r="A17" s="232" t="s">
        <v>661</v>
      </c>
      <c r="B17" s="236">
        <v>2055</v>
      </c>
      <c r="C17" s="236" t="s">
        <v>777</v>
      </c>
      <c r="F17" s="119"/>
      <c r="G17" s="119"/>
    </row>
    <row r="18" spans="1:8" ht="13.35" customHeight="1">
      <c r="A18" s="130"/>
      <c r="B18" s="1151">
        <v>0.10100000000000001</v>
      </c>
      <c r="C18" s="144" t="s">
        <v>418</v>
      </c>
      <c r="D18" s="123"/>
      <c r="E18" s="123"/>
      <c r="F18" s="123"/>
      <c r="G18" s="123"/>
    </row>
    <row r="19" spans="1:8" ht="13.35" customHeight="1">
      <c r="A19" s="130"/>
      <c r="B19" s="130">
        <v>63</v>
      </c>
      <c r="C19" s="133" t="s">
        <v>744</v>
      </c>
      <c r="D19" s="123"/>
      <c r="E19" s="123"/>
      <c r="F19" s="123"/>
      <c r="G19" s="123"/>
    </row>
    <row r="20" spans="1:8" ht="51">
      <c r="A20" s="130"/>
      <c r="B20" s="155">
        <v>83</v>
      </c>
      <c r="C20" s="133" t="s">
        <v>741</v>
      </c>
      <c r="D20" s="123"/>
      <c r="E20" s="123"/>
      <c r="F20" s="123"/>
      <c r="G20" s="123"/>
    </row>
    <row r="21" spans="1:8" ht="13.35" customHeight="1">
      <c r="A21" s="130"/>
      <c r="B21" s="132" t="s">
        <v>742</v>
      </c>
      <c r="C21" s="133" t="s">
        <v>743</v>
      </c>
      <c r="D21" s="8"/>
      <c r="E21" s="1153">
        <v>700</v>
      </c>
      <c r="F21" s="36">
        <v>0</v>
      </c>
      <c r="G21" s="802">
        <f>SUM(E21:F21)</f>
        <v>700</v>
      </c>
    </row>
    <row r="22" spans="1:8" ht="51">
      <c r="A22" s="130" t="s">
        <v>656</v>
      </c>
      <c r="B22" s="155">
        <v>83</v>
      </c>
      <c r="C22" s="133" t="s">
        <v>741</v>
      </c>
      <c r="D22" s="8"/>
      <c r="E22" s="354">
        <f>SUM(E21:E21)</f>
        <v>700</v>
      </c>
      <c r="F22" s="13">
        <f>SUM(F21:F21)</f>
        <v>0</v>
      </c>
      <c r="G22" s="488">
        <f>SUM(G21:G21)</f>
        <v>700</v>
      </c>
    </row>
    <row r="23" spans="1:8">
      <c r="A23" s="130" t="s">
        <v>656</v>
      </c>
      <c r="B23" s="130">
        <v>63</v>
      </c>
      <c r="C23" s="133" t="s">
        <v>744</v>
      </c>
      <c r="D23" s="8"/>
      <c r="E23" s="803">
        <f t="shared" ref="E23:G27" si="0">E22</f>
        <v>700</v>
      </c>
      <c r="F23" s="12">
        <f t="shared" si="0"/>
        <v>0</v>
      </c>
      <c r="G23" s="803">
        <f t="shared" si="0"/>
        <v>700</v>
      </c>
    </row>
    <row r="24" spans="1:8">
      <c r="A24" s="130"/>
      <c r="B24" s="1151">
        <v>0.10100000000000001</v>
      </c>
      <c r="C24" s="144" t="s">
        <v>418</v>
      </c>
      <c r="D24" s="114"/>
      <c r="E24" s="804">
        <f t="shared" si="0"/>
        <v>700</v>
      </c>
      <c r="F24" s="148">
        <f t="shared" si="0"/>
        <v>0</v>
      </c>
      <c r="G24" s="804">
        <f t="shared" si="0"/>
        <v>700</v>
      </c>
    </row>
    <row r="25" spans="1:8" ht="14.45" customHeight="1">
      <c r="A25" s="135" t="s">
        <v>656</v>
      </c>
      <c r="B25" s="391">
        <v>2055</v>
      </c>
      <c r="C25" s="1152" t="s">
        <v>777</v>
      </c>
      <c r="D25" s="140"/>
      <c r="E25" s="354">
        <f t="shared" si="0"/>
        <v>700</v>
      </c>
      <c r="F25" s="13">
        <f t="shared" si="0"/>
        <v>0</v>
      </c>
      <c r="G25" s="488">
        <f t="shared" si="0"/>
        <v>700</v>
      </c>
    </row>
    <row r="26" spans="1:8">
      <c r="A26" s="152" t="s">
        <v>656</v>
      </c>
      <c r="B26" s="169"/>
      <c r="C26" s="154" t="s">
        <v>660</v>
      </c>
      <c r="D26" s="442"/>
      <c r="E26" s="1154">
        <f t="shared" si="0"/>
        <v>700</v>
      </c>
      <c r="F26" s="137">
        <f t="shared" si="0"/>
        <v>0</v>
      </c>
      <c r="G26" s="805">
        <f t="shared" si="0"/>
        <v>700</v>
      </c>
    </row>
    <row r="27" spans="1:8" s="167" customFormat="1">
      <c r="A27" s="152" t="s">
        <v>656</v>
      </c>
      <c r="B27" s="169"/>
      <c r="C27" s="169" t="s">
        <v>657</v>
      </c>
      <c r="D27" s="170"/>
      <c r="E27" s="1155">
        <f>E26</f>
        <v>700</v>
      </c>
      <c r="F27" s="128">
        <f t="shared" si="0"/>
        <v>0</v>
      </c>
      <c r="G27" s="994">
        <f t="shared" si="0"/>
        <v>700</v>
      </c>
    </row>
    <row r="28" spans="1:8">
      <c r="A28" s="1431"/>
      <c r="B28" s="1431"/>
      <c r="C28" s="1431"/>
      <c r="D28" s="1431"/>
      <c r="E28" s="1431"/>
      <c r="F28" s="1431"/>
      <c r="G28" s="1431"/>
    </row>
    <row r="29" spans="1:8">
      <c r="B29" s="1432" t="s">
        <v>100</v>
      </c>
      <c r="C29" s="1432"/>
      <c r="D29" s="1432"/>
      <c r="E29" s="1432"/>
      <c r="F29" s="1432"/>
      <c r="G29" s="1432"/>
      <c r="H29" s="1432"/>
    </row>
    <row r="30" spans="1:8">
      <c r="F30" s="119"/>
      <c r="G30" s="119"/>
    </row>
    <row r="31" spans="1:8">
      <c r="F31" s="119"/>
      <c r="G31" s="119"/>
    </row>
    <row r="32" spans="1:8" ht="13.5" thickBot="1">
      <c r="F32" s="119"/>
      <c r="G32" s="119"/>
    </row>
    <row r="33" spans="2:7" ht="13.5" thickTop="1">
      <c r="B33" s="705"/>
      <c r="C33" s="705"/>
      <c r="D33" s="728"/>
      <c r="E33" s="705"/>
      <c r="F33" s="728"/>
      <c r="G33" s="741"/>
    </row>
    <row r="34" spans="2:7">
      <c r="F34" s="119"/>
      <c r="G34" s="119"/>
    </row>
    <row r="35" spans="2:7">
      <c r="B35" s="395"/>
      <c r="C35" s="395"/>
      <c r="D35" s="395"/>
      <c r="E35" s="395"/>
      <c r="F35" s="395"/>
      <c r="G35" s="395"/>
    </row>
    <row r="36" spans="2:7">
      <c r="F36" s="119"/>
      <c r="G36" s="119"/>
    </row>
    <row r="37" spans="2:7">
      <c r="F37" s="119"/>
      <c r="G37" s="119"/>
    </row>
    <row r="38" spans="2:7">
      <c r="F38" s="119"/>
      <c r="G38" s="119"/>
    </row>
    <row r="39" spans="2:7">
      <c r="F39" s="119"/>
      <c r="G39" s="119"/>
    </row>
    <row r="40" spans="2:7">
      <c r="F40" s="119"/>
      <c r="G40" s="119"/>
    </row>
    <row r="41" spans="2:7">
      <c r="F41" s="119"/>
      <c r="G41" s="119"/>
    </row>
    <row r="42" spans="2:7">
      <c r="F42" s="119"/>
      <c r="G42" s="119"/>
    </row>
    <row r="43" spans="2:7">
      <c r="F43" s="119"/>
      <c r="G43" s="119"/>
    </row>
    <row r="44" spans="2:7">
      <c r="F44" s="119"/>
      <c r="G44" s="119"/>
    </row>
    <row r="45" spans="2:7">
      <c r="F45" s="119"/>
      <c r="G45" s="119"/>
    </row>
    <row r="46" spans="2:7">
      <c r="F46" s="119"/>
      <c r="G46" s="119"/>
    </row>
    <row r="47" spans="2:7">
      <c r="F47" s="119"/>
      <c r="G47" s="119"/>
    </row>
    <row r="48" spans="2:7">
      <c r="F48" s="119"/>
      <c r="G48" s="119"/>
    </row>
    <row r="49" spans="6:7">
      <c r="F49" s="119"/>
      <c r="G49" s="119"/>
    </row>
    <row r="50" spans="6:7">
      <c r="F50" s="119"/>
      <c r="G50" s="119"/>
    </row>
    <row r="51" spans="6:7">
      <c r="F51" s="119"/>
      <c r="G51" s="119"/>
    </row>
    <row r="52" spans="6:7">
      <c r="F52" s="119"/>
      <c r="G52" s="119"/>
    </row>
    <row r="53" spans="6:7">
      <c r="F53" s="119"/>
      <c r="G53" s="119"/>
    </row>
    <row r="54" spans="6:7">
      <c r="F54" s="119"/>
      <c r="G54" s="119"/>
    </row>
    <row r="55" spans="6:7">
      <c r="F55" s="119"/>
      <c r="G55" s="119"/>
    </row>
    <row r="56" spans="6:7">
      <c r="F56" s="119"/>
      <c r="G56" s="119"/>
    </row>
    <row r="57" spans="6:7">
      <c r="F57" s="119"/>
      <c r="G57" s="119"/>
    </row>
    <row r="58" spans="6:7">
      <c r="F58" s="119"/>
      <c r="G58" s="119"/>
    </row>
    <row r="59" spans="6:7">
      <c r="F59" s="119"/>
      <c r="G59" s="119"/>
    </row>
    <row r="60" spans="6:7">
      <c r="F60" s="119"/>
      <c r="G60" s="119"/>
    </row>
    <row r="61" spans="6:7">
      <c r="F61" s="119"/>
      <c r="G61" s="119"/>
    </row>
    <row r="62" spans="6:7">
      <c r="F62" s="119"/>
      <c r="G62" s="119"/>
    </row>
    <row r="63" spans="6:7">
      <c r="F63" s="119"/>
      <c r="G63" s="119"/>
    </row>
    <row r="64" spans="6:7">
      <c r="F64" s="119"/>
      <c r="G64" s="119"/>
    </row>
    <row r="65" spans="6:7">
      <c r="F65" s="119"/>
      <c r="G65" s="119"/>
    </row>
    <row r="66" spans="6:7">
      <c r="F66" s="119"/>
      <c r="G66" s="119"/>
    </row>
    <row r="67" spans="6:7">
      <c r="F67" s="119"/>
      <c r="G67" s="119"/>
    </row>
    <row r="68" spans="6:7">
      <c r="F68" s="119"/>
      <c r="G68" s="119"/>
    </row>
    <row r="69" spans="6:7">
      <c r="F69" s="119"/>
      <c r="G69" s="119"/>
    </row>
    <row r="70" spans="6:7">
      <c r="F70" s="119"/>
      <c r="G70" s="119"/>
    </row>
    <row r="71" spans="6:7">
      <c r="F71" s="119"/>
      <c r="G71" s="119"/>
    </row>
    <row r="72" spans="6:7">
      <c r="F72" s="119"/>
      <c r="G72" s="119"/>
    </row>
    <row r="73" spans="6:7">
      <c r="F73" s="119"/>
      <c r="G73" s="119"/>
    </row>
    <row r="74" spans="6:7">
      <c r="F74" s="119"/>
      <c r="G74" s="119"/>
    </row>
    <row r="75" spans="6:7">
      <c r="F75" s="119"/>
      <c r="G75" s="119"/>
    </row>
    <row r="76" spans="6:7">
      <c r="F76" s="119"/>
      <c r="G76" s="119"/>
    </row>
    <row r="77" spans="6:7">
      <c r="F77" s="119"/>
      <c r="G77" s="119"/>
    </row>
    <row r="78" spans="6:7">
      <c r="F78" s="119"/>
      <c r="G78" s="119"/>
    </row>
    <row r="79" spans="6:7">
      <c r="F79" s="119"/>
      <c r="G79" s="119"/>
    </row>
    <row r="80" spans="6:7">
      <c r="F80" s="119"/>
      <c r="G80" s="119"/>
    </row>
    <row r="81" spans="6:7">
      <c r="F81" s="119"/>
      <c r="G81" s="119"/>
    </row>
    <row r="82" spans="6:7">
      <c r="F82" s="119"/>
      <c r="G82" s="119"/>
    </row>
    <row r="83" spans="6:7">
      <c r="F83" s="119"/>
      <c r="G83" s="119"/>
    </row>
    <row r="84" spans="6:7">
      <c r="F84" s="119"/>
      <c r="G84" s="119"/>
    </row>
    <row r="85" spans="6:7">
      <c r="F85" s="119"/>
      <c r="G85" s="119"/>
    </row>
    <row r="86" spans="6:7">
      <c r="F86" s="119"/>
      <c r="G86" s="119"/>
    </row>
    <row r="87" spans="6:7">
      <c r="F87" s="119"/>
      <c r="G87" s="119"/>
    </row>
    <row r="88" spans="6:7">
      <c r="F88" s="119"/>
      <c r="G88" s="119"/>
    </row>
    <row r="89" spans="6:7">
      <c r="F89" s="119"/>
      <c r="G89" s="119"/>
    </row>
    <row r="90" spans="6:7">
      <c r="F90" s="119"/>
      <c r="G90" s="119"/>
    </row>
    <row r="91" spans="6:7">
      <c r="F91" s="119"/>
      <c r="G91" s="119"/>
    </row>
    <row r="92" spans="6:7">
      <c r="F92" s="119"/>
      <c r="G92" s="119"/>
    </row>
    <row r="93" spans="6:7">
      <c r="F93" s="119"/>
      <c r="G93" s="119"/>
    </row>
    <row r="94" spans="6:7">
      <c r="F94" s="119"/>
      <c r="G94" s="119"/>
    </row>
    <row r="95" spans="6:7">
      <c r="F95" s="119"/>
      <c r="G95" s="119"/>
    </row>
    <row r="96" spans="6:7">
      <c r="F96" s="119"/>
      <c r="G96" s="119"/>
    </row>
    <row r="97" spans="6:7">
      <c r="F97" s="119"/>
      <c r="G97" s="119"/>
    </row>
    <row r="98" spans="6:7">
      <c r="F98" s="119"/>
      <c r="G98" s="119"/>
    </row>
    <row r="99" spans="6:7">
      <c r="F99" s="119"/>
      <c r="G99" s="119"/>
    </row>
    <row r="100" spans="6:7">
      <c r="F100" s="119"/>
      <c r="G100" s="119"/>
    </row>
    <row r="101" spans="6:7">
      <c r="F101" s="119"/>
      <c r="G101" s="119"/>
    </row>
    <row r="102" spans="6:7">
      <c r="F102" s="119"/>
      <c r="G102" s="119"/>
    </row>
    <row r="103" spans="6:7">
      <c r="F103" s="119"/>
      <c r="G103" s="119"/>
    </row>
    <row r="104" spans="6:7">
      <c r="F104" s="119"/>
      <c r="G104" s="119"/>
    </row>
    <row r="105" spans="6:7">
      <c r="F105" s="119"/>
      <c r="G105" s="119"/>
    </row>
    <row r="106" spans="6:7">
      <c r="F106" s="119"/>
      <c r="G106" s="119"/>
    </row>
    <row r="107" spans="6:7">
      <c r="F107" s="119"/>
      <c r="G107" s="119"/>
    </row>
    <row r="108" spans="6:7">
      <c r="F108" s="119"/>
      <c r="G108" s="119"/>
    </row>
    <row r="109" spans="6:7">
      <c r="F109" s="119"/>
      <c r="G109" s="119"/>
    </row>
    <row r="110" spans="6:7">
      <c r="F110" s="119"/>
      <c r="G110" s="119"/>
    </row>
    <row r="111" spans="6:7">
      <c r="F111" s="119"/>
      <c r="G111" s="119"/>
    </row>
    <row r="112" spans="6:7">
      <c r="F112" s="119"/>
      <c r="G112" s="119"/>
    </row>
    <row r="113" spans="6:7">
      <c r="F113" s="119"/>
      <c r="G113" s="119"/>
    </row>
    <row r="114" spans="6:7">
      <c r="F114" s="119"/>
      <c r="G114" s="119"/>
    </row>
    <row r="115" spans="6:7">
      <c r="F115" s="119"/>
      <c r="G115" s="119"/>
    </row>
    <row r="116" spans="6:7">
      <c r="F116" s="119"/>
      <c r="G116" s="119"/>
    </row>
    <row r="117" spans="6:7">
      <c r="F117" s="119"/>
      <c r="G117" s="119"/>
    </row>
    <row r="118" spans="6:7">
      <c r="F118" s="119"/>
      <c r="G118" s="119"/>
    </row>
    <row r="119" spans="6:7">
      <c r="F119" s="119"/>
      <c r="G119" s="119"/>
    </row>
    <row r="120" spans="6:7">
      <c r="F120" s="119"/>
      <c r="G120" s="119"/>
    </row>
    <row r="121" spans="6:7">
      <c r="F121" s="119"/>
      <c r="G121" s="119"/>
    </row>
    <row r="122" spans="6:7">
      <c r="F122" s="119"/>
      <c r="G122" s="119"/>
    </row>
    <row r="123" spans="6:7">
      <c r="F123" s="119"/>
      <c r="G123" s="119"/>
    </row>
    <row r="124" spans="6:7">
      <c r="F124" s="119"/>
      <c r="G124" s="119"/>
    </row>
    <row r="125" spans="6:7">
      <c r="F125" s="119"/>
      <c r="G125" s="119"/>
    </row>
    <row r="126" spans="6:7">
      <c r="F126" s="119"/>
      <c r="G126" s="119"/>
    </row>
    <row r="127" spans="6:7">
      <c r="F127" s="119"/>
      <c r="G127" s="119"/>
    </row>
    <row r="128" spans="6:7">
      <c r="F128" s="119"/>
      <c r="G128" s="119"/>
    </row>
    <row r="129" spans="6:7">
      <c r="F129" s="119"/>
      <c r="G129" s="119"/>
    </row>
    <row r="130" spans="6:7">
      <c r="F130" s="119"/>
      <c r="G130" s="119"/>
    </row>
    <row r="131" spans="6:7">
      <c r="F131" s="119"/>
      <c r="G131" s="119"/>
    </row>
    <row r="132" spans="6:7">
      <c r="F132" s="119"/>
      <c r="G132" s="119"/>
    </row>
    <row r="133" spans="6:7">
      <c r="F133" s="119"/>
      <c r="G133" s="119"/>
    </row>
    <row r="134" spans="6:7">
      <c r="F134" s="119"/>
      <c r="G134" s="119"/>
    </row>
    <row r="135" spans="6:7">
      <c r="F135" s="119"/>
      <c r="G135" s="119"/>
    </row>
    <row r="136" spans="6:7">
      <c r="F136" s="119"/>
      <c r="G136" s="119"/>
    </row>
    <row r="137" spans="6:7">
      <c r="F137" s="119"/>
      <c r="G137" s="119"/>
    </row>
    <row r="138" spans="6:7">
      <c r="F138" s="119"/>
      <c r="G138" s="119"/>
    </row>
    <row r="139" spans="6:7">
      <c r="F139" s="119"/>
      <c r="G139" s="119"/>
    </row>
    <row r="140" spans="6:7">
      <c r="F140" s="119"/>
      <c r="G140" s="119"/>
    </row>
    <row r="141" spans="6:7">
      <c r="F141" s="119"/>
      <c r="G141" s="119"/>
    </row>
    <row r="142" spans="6:7">
      <c r="F142" s="119"/>
      <c r="G142" s="119"/>
    </row>
    <row r="143" spans="6:7">
      <c r="F143" s="119"/>
      <c r="G143" s="119"/>
    </row>
    <row r="144" spans="6:7">
      <c r="F144" s="119"/>
      <c r="G144" s="119"/>
    </row>
    <row r="145" spans="6:7">
      <c r="F145" s="119"/>
      <c r="G145" s="119"/>
    </row>
    <row r="146" spans="6:7">
      <c r="F146" s="119"/>
      <c r="G146" s="119"/>
    </row>
    <row r="147" spans="6:7">
      <c r="F147" s="119"/>
      <c r="G147" s="119"/>
    </row>
    <row r="148" spans="6:7">
      <c r="F148" s="119"/>
      <c r="G148" s="119"/>
    </row>
    <row r="149" spans="6:7">
      <c r="F149" s="119"/>
      <c r="G149" s="119"/>
    </row>
    <row r="150" spans="6:7">
      <c r="F150" s="119"/>
      <c r="G150" s="119"/>
    </row>
    <row r="151" spans="6:7">
      <c r="F151" s="119"/>
      <c r="G151" s="119"/>
    </row>
    <row r="152" spans="6:7">
      <c r="F152" s="119"/>
      <c r="G152" s="119"/>
    </row>
    <row r="153" spans="6:7">
      <c r="F153" s="119"/>
      <c r="G153" s="119"/>
    </row>
    <row r="154" spans="6:7">
      <c r="F154" s="119"/>
      <c r="G154" s="119"/>
    </row>
    <row r="155" spans="6:7">
      <c r="F155" s="119"/>
      <c r="G155" s="119"/>
    </row>
    <row r="156" spans="6:7">
      <c r="F156" s="119"/>
      <c r="G156" s="119"/>
    </row>
    <row r="157" spans="6:7">
      <c r="F157" s="119"/>
      <c r="G157" s="119"/>
    </row>
    <row r="158" spans="6:7">
      <c r="F158" s="119"/>
      <c r="G158" s="119"/>
    </row>
    <row r="159" spans="6:7">
      <c r="F159" s="119"/>
      <c r="G159" s="119"/>
    </row>
    <row r="160" spans="6:7">
      <c r="F160" s="119"/>
      <c r="G160" s="119"/>
    </row>
    <row r="161" spans="6:7">
      <c r="F161" s="119"/>
      <c r="G161" s="119"/>
    </row>
    <row r="162" spans="6:7">
      <c r="F162" s="119"/>
      <c r="G162" s="119"/>
    </row>
    <row r="163" spans="6:7">
      <c r="F163" s="119"/>
      <c r="G163" s="119"/>
    </row>
    <row r="164" spans="6:7">
      <c r="F164" s="119"/>
      <c r="G164" s="119"/>
    </row>
    <row r="165" spans="6:7">
      <c r="F165" s="119"/>
      <c r="G165" s="119"/>
    </row>
    <row r="166" spans="6:7">
      <c r="F166" s="119"/>
      <c r="G166" s="119"/>
    </row>
    <row r="167" spans="6:7">
      <c r="F167" s="119"/>
      <c r="G167" s="119"/>
    </row>
    <row r="168" spans="6:7">
      <c r="F168" s="119"/>
      <c r="G168" s="119"/>
    </row>
    <row r="169" spans="6:7">
      <c r="F169" s="119"/>
      <c r="G169" s="119"/>
    </row>
    <row r="170" spans="6:7">
      <c r="F170" s="119"/>
      <c r="G170" s="119"/>
    </row>
    <row r="171" spans="6:7">
      <c r="F171" s="119"/>
      <c r="G171" s="119"/>
    </row>
    <row r="172" spans="6:7">
      <c r="F172" s="119"/>
      <c r="G172" s="119"/>
    </row>
    <row r="173" spans="6:7">
      <c r="F173" s="119"/>
      <c r="G173" s="119"/>
    </row>
    <row r="174" spans="6:7">
      <c r="F174" s="119"/>
      <c r="G174" s="119"/>
    </row>
    <row r="175" spans="6:7">
      <c r="F175" s="119"/>
      <c r="G175" s="119"/>
    </row>
    <row r="176" spans="6:7">
      <c r="F176" s="119"/>
      <c r="G176" s="119"/>
    </row>
    <row r="177" spans="6:7">
      <c r="F177" s="119"/>
      <c r="G177" s="119"/>
    </row>
    <row r="178" spans="6:7">
      <c r="F178" s="119"/>
      <c r="G178" s="119"/>
    </row>
    <row r="179" spans="6:7">
      <c r="F179" s="119"/>
      <c r="G179" s="119"/>
    </row>
    <row r="180" spans="6:7">
      <c r="F180" s="119"/>
      <c r="G180" s="119"/>
    </row>
    <row r="181" spans="6:7">
      <c r="F181" s="119"/>
      <c r="G181" s="119"/>
    </row>
    <row r="182" spans="6:7">
      <c r="F182" s="119"/>
      <c r="G182" s="119"/>
    </row>
    <row r="183" spans="6:7">
      <c r="F183" s="119"/>
      <c r="G183" s="119"/>
    </row>
    <row r="184" spans="6:7">
      <c r="F184" s="119"/>
      <c r="G184" s="119"/>
    </row>
    <row r="185" spans="6:7">
      <c r="F185" s="119"/>
      <c r="G185" s="119"/>
    </row>
    <row r="186" spans="6:7">
      <c r="F186" s="119"/>
      <c r="G186" s="119"/>
    </row>
    <row r="187" spans="6:7">
      <c r="F187" s="119"/>
      <c r="G187" s="119"/>
    </row>
    <row r="188" spans="6:7">
      <c r="F188" s="119"/>
      <c r="G188" s="119"/>
    </row>
    <row r="189" spans="6:7">
      <c r="F189" s="119"/>
      <c r="G189" s="119"/>
    </row>
    <row r="190" spans="6:7">
      <c r="F190" s="119"/>
      <c r="G190" s="119"/>
    </row>
    <row r="191" spans="6:7">
      <c r="F191" s="119"/>
      <c r="G191" s="119"/>
    </row>
    <row r="192" spans="6:7">
      <c r="F192" s="119"/>
      <c r="G192" s="119"/>
    </row>
    <row r="193" spans="6:7">
      <c r="F193" s="119"/>
      <c r="G193" s="119"/>
    </row>
    <row r="194" spans="6:7">
      <c r="F194" s="119"/>
      <c r="G194" s="119"/>
    </row>
    <row r="195" spans="6:7">
      <c r="F195" s="119"/>
      <c r="G195" s="119"/>
    </row>
    <row r="196" spans="6:7">
      <c r="F196" s="119"/>
      <c r="G196" s="119"/>
    </row>
    <row r="197" spans="6:7">
      <c r="F197" s="119"/>
      <c r="G197" s="119"/>
    </row>
    <row r="198" spans="6:7">
      <c r="F198" s="119"/>
      <c r="G198" s="119"/>
    </row>
    <row r="199" spans="6:7">
      <c r="F199" s="119"/>
      <c r="G199" s="119"/>
    </row>
    <row r="200" spans="6:7">
      <c r="F200" s="119"/>
      <c r="G200" s="119"/>
    </row>
    <row r="201" spans="6:7">
      <c r="F201" s="119"/>
      <c r="G201" s="119"/>
    </row>
    <row r="202" spans="6:7">
      <c r="F202" s="119"/>
      <c r="G202" s="119"/>
    </row>
    <row r="203" spans="6:7">
      <c r="F203" s="119"/>
      <c r="G203" s="119"/>
    </row>
    <row r="204" spans="6:7">
      <c r="F204" s="119"/>
      <c r="G204" s="119"/>
    </row>
    <row r="205" spans="6:7">
      <c r="F205" s="119"/>
      <c r="G205" s="119"/>
    </row>
    <row r="206" spans="6:7">
      <c r="F206" s="119"/>
      <c r="G206" s="119"/>
    </row>
    <row r="207" spans="6:7">
      <c r="F207" s="119"/>
      <c r="G207" s="119"/>
    </row>
    <row r="208" spans="6:7">
      <c r="F208" s="119"/>
      <c r="G208" s="119"/>
    </row>
    <row r="209" spans="6:7">
      <c r="F209" s="119"/>
      <c r="G209" s="119"/>
    </row>
    <row r="210" spans="6:7">
      <c r="F210" s="119"/>
      <c r="G210" s="119"/>
    </row>
    <row r="211" spans="6:7">
      <c r="F211" s="119"/>
      <c r="G211" s="119"/>
    </row>
    <row r="212" spans="6:7">
      <c r="F212" s="119"/>
      <c r="G212" s="119"/>
    </row>
    <row r="213" spans="6:7">
      <c r="F213" s="119"/>
      <c r="G213" s="119"/>
    </row>
    <row r="214" spans="6:7">
      <c r="F214" s="119"/>
      <c r="G214" s="119"/>
    </row>
    <row r="215" spans="6:7">
      <c r="F215" s="119"/>
      <c r="G215" s="119"/>
    </row>
    <row r="216" spans="6:7">
      <c r="F216" s="119"/>
      <c r="G216" s="119"/>
    </row>
    <row r="217" spans="6:7">
      <c r="F217" s="119"/>
      <c r="G217" s="119"/>
    </row>
    <row r="218" spans="6:7">
      <c r="F218" s="119"/>
      <c r="G218" s="119"/>
    </row>
    <row r="219" spans="6:7">
      <c r="F219" s="119"/>
      <c r="G219" s="119"/>
    </row>
    <row r="220" spans="6:7">
      <c r="F220" s="119"/>
      <c r="G220" s="119"/>
    </row>
    <row r="221" spans="6:7">
      <c r="F221" s="119"/>
      <c r="G221" s="119"/>
    </row>
    <row r="222" spans="6:7">
      <c r="F222" s="119"/>
      <c r="G222" s="119"/>
    </row>
    <row r="223" spans="6:7">
      <c r="F223" s="119"/>
      <c r="G223" s="119"/>
    </row>
    <row r="224" spans="6:7">
      <c r="F224" s="119"/>
      <c r="G224" s="119"/>
    </row>
    <row r="225" spans="6:7">
      <c r="F225" s="119"/>
      <c r="G225" s="119"/>
    </row>
    <row r="226" spans="6:7">
      <c r="F226" s="119"/>
      <c r="G226" s="119"/>
    </row>
    <row r="227" spans="6:7">
      <c r="F227" s="119"/>
      <c r="G227" s="119"/>
    </row>
    <row r="228" spans="6:7">
      <c r="F228" s="119"/>
      <c r="G228" s="119"/>
    </row>
    <row r="229" spans="6:7">
      <c r="F229" s="119"/>
      <c r="G229" s="119"/>
    </row>
    <row r="230" spans="6:7">
      <c r="F230" s="119"/>
      <c r="G230" s="119"/>
    </row>
    <row r="231" spans="6:7">
      <c r="F231" s="119"/>
      <c r="G231" s="119"/>
    </row>
    <row r="232" spans="6:7">
      <c r="F232" s="119"/>
      <c r="G232" s="119"/>
    </row>
    <row r="233" spans="6:7">
      <c r="F233" s="119"/>
      <c r="G233" s="119"/>
    </row>
    <row r="234" spans="6:7">
      <c r="F234" s="119"/>
      <c r="G234" s="119"/>
    </row>
    <row r="235" spans="6:7">
      <c r="F235" s="119"/>
      <c r="G235" s="119"/>
    </row>
    <row r="236" spans="6:7">
      <c r="F236" s="119"/>
      <c r="G236" s="119"/>
    </row>
    <row r="237" spans="6:7">
      <c r="F237" s="119"/>
      <c r="G237" s="119"/>
    </row>
    <row r="238" spans="6:7">
      <c r="F238" s="119"/>
      <c r="G238" s="119"/>
    </row>
    <row r="239" spans="6:7">
      <c r="F239" s="119"/>
      <c r="G239" s="119"/>
    </row>
    <row r="240" spans="6:7">
      <c r="F240" s="119"/>
      <c r="G240" s="119"/>
    </row>
    <row r="241" spans="6:7">
      <c r="F241" s="119"/>
      <c r="G241" s="119"/>
    </row>
    <row r="242" spans="6:7">
      <c r="F242" s="119"/>
      <c r="G242" s="119"/>
    </row>
    <row r="243" spans="6:7">
      <c r="F243" s="119"/>
      <c r="G243" s="119"/>
    </row>
    <row r="244" spans="6:7">
      <c r="F244" s="119"/>
      <c r="G244" s="119"/>
    </row>
    <row r="245" spans="6:7">
      <c r="F245" s="119"/>
      <c r="G245" s="119"/>
    </row>
    <row r="246" spans="6:7">
      <c r="F246" s="119"/>
      <c r="G246" s="119"/>
    </row>
    <row r="247" spans="6:7">
      <c r="F247" s="119"/>
      <c r="G247" s="119"/>
    </row>
    <row r="248" spans="6:7">
      <c r="F248" s="119"/>
      <c r="G248" s="119"/>
    </row>
    <row r="249" spans="6:7">
      <c r="F249" s="119"/>
      <c r="G249" s="119"/>
    </row>
    <row r="250" spans="6:7">
      <c r="F250" s="119"/>
      <c r="G250" s="119"/>
    </row>
    <row r="251" spans="6:7">
      <c r="F251" s="119"/>
      <c r="G251" s="119"/>
    </row>
    <row r="252" spans="6:7">
      <c r="F252" s="119"/>
      <c r="G252" s="119"/>
    </row>
    <row r="253" spans="6:7">
      <c r="F253" s="119"/>
      <c r="G253" s="119"/>
    </row>
    <row r="254" spans="6:7">
      <c r="F254" s="119"/>
      <c r="G254" s="119"/>
    </row>
    <row r="255" spans="6:7">
      <c r="F255" s="119"/>
      <c r="G255" s="119"/>
    </row>
    <row r="256" spans="6:7">
      <c r="F256" s="119"/>
      <c r="G256" s="119"/>
    </row>
    <row r="257" spans="6:7">
      <c r="F257" s="119"/>
      <c r="G257" s="119"/>
    </row>
    <row r="258" spans="6:7">
      <c r="F258" s="119"/>
      <c r="G258" s="119"/>
    </row>
    <row r="259" spans="6:7">
      <c r="F259" s="119"/>
      <c r="G259" s="119"/>
    </row>
    <row r="260" spans="6:7">
      <c r="F260" s="119"/>
      <c r="G260" s="119"/>
    </row>
    <row r="261" spans="6:7">
      <c r="F261" s="119"/>
      <c r="G261" s="119"/>
    </row>
    <row r="262" spans="6:7">
      <c r="F262" s="119"/>
      <c r="G262" s="119"/>
    </row>
    <row r="263" spans="6:7">
      <c r="F263" s="119"/>
      <c r="G263" s="119"/>
    </row>
    <row r="264" spans="6:7">
      <c r="F264" s="119"/>
      <c r="G264" s="119"/>
    </row>
    <row r="265" spans="6:7">
      <c r="F265" s="119"/>
      <c r="G265" s="119"/>
    </row>
    <row r="266" spans="6:7">
      <c r="F266" s="119"/>
      <c r="G266" s="119"/>
    </row>
    <row r="267" spans="6:7">
      <c r="F267" s="119"/>
      <c r="G267" s="119"/>
    </row>
    <row r="268" spans="6:7">
      <c r="F268" s="119"/>
      <c r="G268" s="119"/>
    </row>
    <row r="269" spans="6:7">
      <c r="F269" s="119"/>
      <c r="G269" s="119"/>
    </row>
    <row r="270" spans="6:7">
      <c r="F270" s="119"/>
      <c r="G270" s="119"/>
    </row>
    <row r="271" spans="6:7">
      <c r="F271" s="119"/>
      <c r="G271" s="119"/>
    </row>
    <row r="272" spans="6:7">
      <c r="F272" s="119"/>
      <c r="G272" s="119"/>
    </row>
    <row r="273" spans="6:7">
      <c r="F273" s="119"/>
      <c r="G273" s="119"/>
    </row>
    <row r="274" spans="6:7">
      <c r="F274" s="119"/>
      <c r="G274" s="119"/>
    </row>
    <row r="275" spans="6:7">
      <c r="F275" s="119"/>
      <c r="G275" s="119"/>
    </row>
    <row r="276" spans="6:7">
      <c r="F276" s="119"/>
      <c r="G276" s="119"/>
    </row>
    <row r="277" spans="6:7">
      <c r="F277" s="119"/>
      <c r="G277" s="119"/>
    </row>
    <row r="278" spans="6:7">
      <c r="F278" s="119"/>
      <c r="G278" s="119"/>
    </row>
    <row r="279" spans="6:7">
      <c r="F279" s="119"/>
      <c r="G279" s="119"/>
    </row>
    <row r="280" spans="6:7">
      <c r="F280" s="119"/>
      <c r="G280" s="119"/>
    </row>
    <row r="281" spans="6:7">
      <c r="F281" s="119"/>
      <c r="G281" s="119"/>
    </row>
    <row r="282" spans="6:7">
      <c r="F282" s="119"/>
      <c r="G282" s="119"/>
    </row>
    <row r="283" spans="6:7">
      <c r="F283" s="119"/>
      <c r="G283" s="119"/>
    </row>
    <row r="284" spans="6:7">
      <c r="F284" s="119"/>
      <c r="G284" s="119"/>
    </row>
    <row r="285" spans="6:7">
      <c r="F285" s="119"/>
      <c r="G285" s="119"/>
    </row>
    <row r="286" spans="6:7">
      <c r="F286" s="119"/>
      <c r="G286" s="119"/>
    </row>
    <row r="287" spans="6:7">
      <c r="F287" s="119"/>
      <c r="G287" s="119"/>
    </row>
    <row r="288" spans="6:7">
      <c r="F288" s="119"/>
      <c r="G288" s="119"/>
    </row>
    <row r="289" spans="6:7">
      <c r="F289" s="119"/>
      <c r="G289" s="119"/>
    </row>
    <row r="290" spans="6:7">
      <c r="F290" s="119"/>
      <c r="G290" s="119"/>
    </row>
    <row r="291" spans="6:7">
      <c r="F291" s="119"/>
      <c r="G291" s="119"/>
    </row>
    <row r="292" spans="6:7">
      <c r="F292" s="119"/>
      <c r="G292" s="119"/>
    </row>
    <row r="293" spans="6:7">
      <c r="F293" s="119"/>
      <c r="G293" s="119"/>
    </row>
    <row r="294" spans="6:7">
      <c r="F294" s="119"/>
      <c r="G294" s="119"/>
    </row>
    <row r="295" spans="6:7">
      <c r="F295" s="119"/>
      <c r="G295" s="119"/>
    </row>
    <row r="296" spans="6:7">
      <c r="F296" s="119"/>
      <c r="G296" s="119"/>
    </row>
    <row r="297" spans="6:7">
      <c r="F297" s="119"/>
      <c r="G297" s="119"/>
    </row>
    <row r="298" spans="6:7">
      <c r="F298" s="119"/>
      <c r="G298" s="119"/>
    </row>
    <row r="299" spans="6:7">
      <c r="F299" s="119"/>
      <c r="G299" s="119"/>
    </row>
    <row r="300" spans="6:7">
      <c r="F300" s="119"/>
      <c r="G300" s="119"/>
    </row>
    <row r="301" spans="6:7">
      <c r="F301" s="119"/>
      <c r="G301" s="119"/>
    </row>
    <row r="302" spans="6:7">
      <c r="F302" s="119"/>
      <c r="G302" s="119"/>
    </row>
    <row r="303" spans="6:7">
      <c r="F303" s="119"/>
      <c r="G303" s="119"/>
    </row>
    <row r="304" spans="6:7">
      <c r="F304" s="119"/>
      <c r="G304" s="119"/>
    </row>
    <row r="305" spans="6:7">
      <c r="F305" s="119"/>
      <c r="G305" s="119"/>
    </row>
    <row r="306" spans="6:7">
      <c r="F306" s="119"/>
      <c r="G306" s="119"/>
    </row>
    <row r="307" spans="6:7">
      <c r="F307" s="119"/>
      <c r="G307" s="119"/>
    </row>
    <row r="308" spans="6:7">
      <c r="F308" s="119"/>
      <c r="G308" s="119"/>
    </row>
    <row r="309" spans="6:7">
      <c r="F309" s="119"/>
      <c r="G309" s="119"/>
    </row>
    <row r="310" spans="6:7">
      <c r="F310" s="119"/>
      <c r="G310" s="119"/>
    </row>
    <row r="311" spans="6:7">
      <c r="F311" s="119"/>
      <c r="G311" s="119"/>
    </row>
    <row r="312" spans="6:7">
      <c r="F312" s="119"/>
      <c r="G312" s="119"/>
    </row>
    <row r="313" spans="6:7">
      <c r="F313" s="119"/>
      <c r="G313" s="119"/>
    </row>
    <row r="314" spans="6:7">
      <c r="F314" s="119"/>
      <c r="G314" s="119"/>
    </row>
    <row r="315" spans="6:7">
      <c r="F315" s="119"/>
      <c r="G315" s="119"/>
    </row>
    <row r="316" spans="6:7">
      <c r="F316" s="119"/>
      <c r="G316" s="119"/>
    </row>
    <row r="317" spans="6:7">
      <c r="F317" s="119"/>
      <c r="G317" s="119"/>
    </row>
    <row r="318" spans="6:7">
      <c r="F318" s="119"/>
      <c r="G318" s="119"/>
    </row>
    <row r="319" spans="6:7">
      <c r="F319" s="119"/>
      <c r="G319" s="119"/>
    </row>
    <row r="320" spans="6:7">
      <c r="F320" s="119"/>
      <c r="G320" s="119"/>
    </row>
    <row r="321" spans="6:7">
      <c r="F321" s="119"/>
      <c r="G321" s="119"/>
    </row>
    <row r="322" spans="6:7">
      <c r="F322" s="119"/>
      <c r="G322" s="119"/>
    </row>
    <row r="323" spans="6:7">
      <c r="F323" s="119"/>
      <c r="G323" s="119"/>
    </row>
    <row r="324" spans="6:7">
      <c r="F324" s="119"/>
      <c r="G324" s="119"/>
    </row>
    <row r="325" spans="6:7">
      <c r="F325" s="119"/>
      <c r="G325" s="119"/>
    </row>
    <row r="326" spans="6:7">
      <c r="F326" s="119"/>
      <c r="G326" s="119"/>
    </row>
    <row r="327" spans="6:7">
      <c r="F327" s="119"/>
      <c r="G327" s="119"/>
    </row>
    <row r="328" spans="6:7">
      <c r="F328" s="119"/>
      <c r="G328" s="119"/>
    </row>
    <row r="329" spans="6:7">
      <c r="F329" s="119"/>
      <c r="G329" s="119"/>
    </row>
    <row r="330" spans="6:7">
      <c r="F330" s="119"/>
      <c r="G330" s="119"/>
    </row>
    <row r="331" spans="6:7">
      <c r="F331" s="119"/>
      <c r="G331" s="119"/>
    </row>
    <row r="332" spans="6:7">
      <c r="F332" s="119"/>
      <c r="G332" s="119"/>
    </row>
    <row r="333" spans="6:7">
      <c r="F333" s="119"/>
      <c r="G333" s="119"/>
    </row>
    <row r="334" spans="6:7">
      <c r="F334" s="119"/>
      <c r="G334" s="119"/>
    </row>
    <row r="335" spans="6:7">
      <c r="F335" s="119"/>
      <c r="G335" s="119"/>
    </row>
    <row r="336" spans="6:7">
      <c r="F336" s="119"/>
      <c r="G336" s="119"/>
    </row>
    <row r="337" spans="6:7">
      <c r="F337" s="119"/>
      <c r="G337" s="119"/>
    </row>
    <row r="338" spans="6:7">
      <c r="F338" s="119"/>
      <c r="G338" s="119"/>
    </row>
    <row r="339" spans="6:7">
      <c r="F339" s="119"/>
      <c r="G339" s="119"/>
    </row>
    <row r="340" spans="6:7">
      <c r="F340" s="119"/>
      <c r="G340" s="119"/>
    </row>
    <row r="341" spans="6:7">
      <c r="F341" s="119"/>
      <c r="G341" s="119"/>
    </row>
    <row r="342" spans="6:7">
      <c r="F342" s="119"/>
      <c r="G342" s="119"/>
    </row>
    <row r="343" spans="6:7">
      <c r="F343" s="119"/>
      <c r="G343" s="119"/>
    </row>
    <row r="344" spans="6:7">
      <c r="F344" s="119"/>
      <c r="G344" s="119"/>
    </row>
    <row r="345" spans="6:7">
      <c r="F345" s="119"/>
      <c r="G345" s="119"/>
    </row>
  </sheetData>
  <customSheetViews>
    <customSheetView guid="{44B5F5DE-C96C-4269-969A-574D4EEEEEF5}" scale="145" showRuler="0" topLeftCell="A4">
      <selection activeCell="A15" sqref="A15:IV15"/>
      <pageMargins left="0.74803149606299202" right="0.39370078740157499" top="0.74803149606299202" bottom="0.90551181102362199" header="0.511811023622047" footer="0.59055118110236204"/>
      <printOptions horizontalCentered="1"/>
      <pageSetup paperSize="9" firstPageNumber="12" fitToHeight="0" orientation="portrait" blackAndWhite="1" useFirstPageNumber="1" r:id="rId1"/>
      <headerFooter alignWithMargins="0">
        <oddHeader xml:space="preserve">&amp;C   </oddHeader>
        <oddFooter>&amp;C&amp;"Times New Roman,Bold"   Vol-III     -    &amp;P</oddFooter>
      </headerFooter>
    </customSheetView>
    <customSheetView guid="{51C53396-99BF-439E-80DF-007983187621}" scale="145" printArea="1" showRuler="0" topLeftCell="A19">
      <selection sqref="A1:IV65536"/>
      <pageMargins left="0.74803149606299202" right="0.74803149606299202" top="0.74803149606299202" bottom="4.13" header="0.35" footer="3"/>
      <printOptions horizontalCentered="1"/>
      <pageSetup paperSize="9" fitToHeight="0"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31">
      <selection activeCell="C37" sqref="C37"/>
      <pageMargins left="0.74803149606299202" right="0.39370078740157499" top="0.74803149606299202" bottom="0.90551181102362199" header="0.511811023622047" footer="0.59055118110236204"/>
      <printOptions horizontalCentered="1"/>
      <pageSetup paperSize="9" firstPageNumber="12" fitToHeight="0" orientation="landscape" blackAndWhite="1" useFirstPageNumber="1" r:id="rId3"/>
      <headerFooter alignWithMargins="0">
        <oddHeader xml:space="preserve">&amp;C   </oddHeader>
        <oddFooter>&amp;C&amp;"Times New Roman,Bold"   Vol-III     -    &amp;P</oddFooter>
      </headerFooter>
    </customSheetView>
    <customSheetView guid="{F7D04FF6-8BBF-4270-9EF9-DD67F24468EA}" scale="145" showRuler="0">
      <selection sqref="A1:H50"/>
      <pageMargins left="0.74803149606299202" right="0.39370078740157499" top="0.74803149606299202" bottom="0.90551181102362199" header="0.511811023622047" footer="0.59055118110236204"/>
      <printOptions horizontalCentered="1"/>
      <pageSetup paperSize="9" firstPageNumber="12" fitToHeight="0" orientation="portrait" blackAndWhite="1" useFirstPageNumber="1" r:id="rId4"/>
      <headerFooter alignWithMargins="0">
        <oddHeader xml:space="preserve">&amp;C   </oddHeader>
        <oddFooter>&amp;C&amp;"Times New Roman,Bold"   Vol-III     -    &amp;P</oddFooter>
      </headerFooter>
    </customSheetView>
    <customSheetView guid="{73C19A37-4EEB-4DC6-935E-CC3901B52293}" showPageBreaks="1" view="pageBreakPreview" showRuler="0" topLeftCell="A31">
      <selection activeCell="C37" sqref="C37"/>
      <pageMargins left="0.74803149606299202" right="0.39370078740157499" top="0.74803149606299202" bottom="0.90551181102362199" header="0.511811023622047" footer="0.59055118110236204"/>
      <printOptions horizontalCentered="1"/>
      <pageSetup paperSize="9" firstPageNumber="12" fitToHeight="0" orientation="landscape" blackAndWhite="1" useFirstPageNumber="1" r:id="rId5"/>
      <headerFooter alignWithMargins="0">
        <oddHeader xml:space="preserve">&amp;C   </oddHeader>
        <oddFooter>&amp;C&amp;"Times New Roman,Bold"   Vol-III     -    &amp;P</oddFooter>
      </headerFooter>
    </customSheetView>
    <customSheetView guid="{63DB0950-E90F-4380-862C-985B5EB19119}" scale="145" showPageBreaks="1" showRuler="0">
      <selection sqref="A1:H50"/>
      <pageMargins left="0.74803149606299202" right="0.39370078740157499" top="0.74803149606299202" bottom="0.90551181102362199" header="0.511811023622047" footer="0.59055118110236204"/>
      <printOptions horizontalCentered="1"/>
      <pageSetup paperSize="9" firstPageNumber="12" fitToHeight="0" orientation="portrait" blackAndWhite="1" useFirstPageNumber="1" r:id="rId6"/>
      <headerFooter alignWithMargins="0">
        <oddHeader xml:space="preserve">&amp;C   </oddHeader>
        <oddFooter>&amp;C&amp;"Times New Roman,Bold"   Vol-III     -    &amp;P</oddFooter>
      </headerFooter>
    </customSheetView>
    <customSheetView guid="{F13B090A-ECDA-4418-9F13-644A873400E7}" showPageBreaks="1" view="pageBreakPreview" showRuler="0" topLeftCell="A31">
      <selection activeCell="C37" sqref="C37"/>
      <pageMargins left="0.74803149606299202" right="0.39370078740157499" top="0.74803149606299202" bottom="0.90551181102362199" header="0.511811023622047" footer="0.59055118110236204"/>
      <printOptions horizontalCentered="1"/>
      <pageSetup paperSize="9" firstPageNumber="12" fitToHeight="0" orientation="landscape" blackAndWhite="1" useFirstPageNumber="1" r:id="rId7"/>
      <headerFooter alignWithMargins="0">
        <oddHeader xml:space="preserve">&amp;C   </oddHeader>
        <oddFooter>&amp;C&amp;"Times New Roman,Bold"   Vol-III     -    &amp;P</oddFooter>
      </headerFooter>
    </customSheetView>
    <customSheetView guid="{9AB94DEC-E115-4D58-A012-E99EA3B9CE7A}" printArea="1" view="pageBreakPreview" showRuler="0">
      <selection activeCell="C17" sqref="C17"/>
      <pageMargins left="0.74803149606299202" right="0.74803149606299202" top="0.74803149606299202" bottom="3.63" header="0.35" footer="3"/>
      <printOptions horizontalCentered="1"/>
      <pageSetup paperSize="9" firstPageNumber="22" fitToHeight="0" orientation="portrait" blackAndWhite="1" useFirstPageNumber="1" r:id="rId8"/>
      <headerFooter alignWithMargins="0">
        <oddHeader xml:space="preserve">&amp;C   </oddHeader>
        <oddFooter>&amp;C&amp;"Times New Roman,Bold"&amp;P</oddFooter>
      </headerFooter>
    </customSheetView>
  </customSheetViews>
  <mergeCells count="8">
    <mergeCell ref="A28:G28"/>
    <mergeCell ref="B29:H29"/>
    <mergeCell ref="A1:G1"/>
    <mergeCell ref="A2:G2"/>
    <mergeCell ref="A4:G4"/>
    <mergeCell ref="B5:G5"/>
    <mergeCell ref="B13:G13"/>
    <mergeCell ref="B14:D14"/>
  </mergeCells>
  <phoneticPr fontId="25" type="noConversion"/>
  <printOptions horizontalCentered="1"/>
  <pageMargins left="0.74803149606299202" right="0.74803149606299202" top="0.74803149606299202" bottom="3.63" header="0.35" footer="3"/>
  <pageSetup paperSize="9" firstPageNumber="22" fitToHeight="0" orientation="portrait" blackAndWhite="1" useFirstPageNumber="1" r:id="rId9"/>
  <headerFooter alignWithMargins="0">
    <oddHeader xml:space="preserve">&amp;C   </oddHeader>
    <oddFooter>&amp;C&amp;"Times New Roman,Bold"&amp;P</oddFooter>
  </headerFooter>
</worksheet>
</file>

<file path=xl/worksheets/sheet17.xml><?xml version="1.0" encoding="utf-8"?>
<worksheet xmlns="http://schemas.openxmlformats.org/spreadsheetml/2006/main" xmlns:r="http://schemas.openxmlformats.org/officeDocument/2006/relationships">
  <sheetPr syncVertical="1" syncRef="A28" transitionEvaluation="1" codeName="Sheet30">
    <pageSetUpPr autoPageBreaks="0"/>
  </sheetPr>
  <dimension ref="A1:G34"/>
  <sheetViews>
    <sheetView view="pageBreakPreview" topLeftCell="A28" zoomScaleNormal="190" zoomScaleSheetLayoutView="100" workbookViewId="0">
      <selection activeCell="A31" sqref="A31:K36"/>
    </sheetView>
  </sheetViews>
  <sheetFormatPr defaultColWidth="11" defaultRowHeight="12.75"/>
  <cols>
    <col min="1" max="1" width="6.42578125" style="227" customWidth="1"/>
    <col min="2" max="2" width="8.140625" style="231" customWidth="1"/>
    <col min="3" max="3" width="34.5703125" style="449" customWidth="1"/>
    <col min="4" max="4" width="6.85546875" style="119" customWidth="1"/>
    <col min="5" max="5" width="8.140625" style="119" customWidth="1"/>
    <col min="6" max="6" width="10.42578125" style="112" customWidth="1"/>
    <col min="7" max="7" width="8.5703125" style="112" customWidth="1"/>
    <col min="8" max="8" width="2.5703125" style="112" customWidth="1"/>
    <col min="9" max="16384" width="11" style="112"/>
  </cols>
  <sheetData>
    <row r="1" spans="1:7" ht="13.35" customHeight="1">
      <c r="A1" s="1433" t="s">
        <v>636</v>
      </c>
      <c r="B1" s="1433"/>
      <c r="C1" s="1433"/>
      <c r="D1" s="1433"/>
      <c r="E1" s="1433"/>
      <c r="F1" s="1433"/>
      <c r="G1" s="1433"/>
    </row>
    <row r="2" spans="1:7" ht="13.35" customHeight="1">
      <c r="A2" s="1422" t="s">
        <v>637</v>
      </c>
      <c r="B2" s="1422"/>
      <c r="C2" s="1422"/>
      <c r="D2" s="1422"/>
      <c r="E2" s="1422"/>
      <c r="F2" s="1422"/>
      <c r="G2" s="1422"/>
    </row>
    <row r="3" spans="1:7" ht="13.35" customHeight="1">
      <c r="A3" s="171"/>
      <c r="B3" s="155"/>
      <c r="C3" s="444"/>
      <c r="D3" s="111"/>
      <c r="E3" s="445"/>
      <c r="F3" s="110"/>
      <c r="G3" s="110"/>
    </row>
    <row r="4" spans="1:7" ht="13.35" customHeight="1">
      <c r="A4" s="1396" t="s">
        <v>142</v>
      </c>
      <c r="B4" s="1396"/>
      <c r="C4" s="1396"/>
      <c r="D4" s="1396"/>
      <c r="E4" s="1396"/>
      <c r="F4" s="1396"/>
      <c r="G4" s="1396"/>
    </row>
    <row r="5" spans="1:7" ht="13.35" customHeight="1">
      <c r="A5" s="541"/>
      <c r="B5" s="1397"/>
      <c r="C5" s="1397"/>
      <c r="D5" s="1397"/>
      <c r="E5" s="1397"/>
      <c r="F5" s="1397"/>
      <c r="G5" s="1397"/>
    </row>
    <row r="6" spans="1:7" ht="13.35" customHeight="1">
      <c r="A6" s="541"/>
      <c r="B6" s="359"/>
      <c r="C6" s="359"/>
      <c r="D6" s="708"/>
      <c r="E6" s="709" t="s">
        <v>502</v>
      </c>
      <c r="F6" s="709" t="s">
        <v>503</v>
      </c>
      <c r="G6" s="709" t="s">
        <v>718</v>
      </c>
    </row>
    <row r="7" spans="1:7" ht="13.35" customHeight="1">
      <c r="A7" s="541"/>
      <c r="B7" s="711" t="s">
        <v>504</v>
      </c>
      <c r="C7" s="359" t="s">
        <v>774</v>
      </c>
      <c r="D7" s="712" t="s">
        <v>657</v>
      </c>
      <c r="E7" s="361">
        <v>999941</v>
      </c>
      <c r="F7" s="361">
        <v>757240</v>
      </c>
      <c r="G7" s="361">
        <f>SUM(E7:F7)</f>
        <v>1757181</v>
      </c>
    </row>
    <row r="8" spans="1:7" ht="13.35" customHeight="1">
      <c r="A8" s="541"/>
      <c r="B8" s="711" t="s">
        <v>505</v>
      </c>
      <c r="C8" s="714" t="s">
        <v>506</v>
      </c>
      <c r="D8" s="715"/>
      <c r="E8" s="362"/>
      <c r="F8" s="362"/>
      <c r="G8" s="362"/>
    </row>
    <row r="9" spans="1:7" ht="13.35" customHeight="1">
      <c r="A9" s="541"/>
      <c r="B9" s="711"/>
      <c r="C9" s="714" t="s">
        <v>711</v>
      </c>
      <c r="D9" s="715" t="s">
        <v>657</v>
      </c>
      <c r="E9" s="745">
        <v>0</v>
      </c>
      <c r="F9" s="717">
        <f>G26</f>
        <v>1553</v>
      </c>
      <c r="G9" s="362">
        <f>SUM(E9:F9)</f>
        <v>1553</v>
      </c>
    </row>
    <row r="10" spans="1:7" ht="13.35" customHeight="1">
      <c r="A10" s="541"/>
      <c r="B10" s="718" t="s">
        <v>656</v>
      </c>
      <c r="C10" s="359" t="s">
        <v>673</v>
      </c>
      <c r="D10" s="719" t="s">
        <v>657</v>
      </c>
      <c r="E10" s="720">
        <f>SUM(E7:E9)</f>
        <v>999941</v>
      </c>
      <c r="F10" s="720">
        <f>SUM(F7:F9)</f>
        <v>758793</v>
      </c>
      <c r="G10" s="720">
        <f>SUM(E10:F10)</f>
        <v>1758734</v>
      </c>
    </row>
    <row r="11" spans="1:7" ht="13.35" customHeight="1">
      <c r="A11" s="541"/>
      <c r="B11" s="711"/>
      <c r="C11" s="359"/>
      <c r="D11" s="360"/>
      <c r="E11" s="360"/>
      <c r="F11" s="712"/>
      <c r="G11" s="360"/>
    </row>
    <row r="12" spans="1:7" ht="13.35" customHeight="1">
      <c r="A12" s="541"/>
      <c r="B12" s="711" t="s">
        <v>546</v>
      </c>
      <c r="C12" s="359" t="s">
        <v>547</v>
      </c>
      <c r="D12" s="359"/>
      <c r="E12" s="359"/>
      <c r="F12" s="723"/>
      <c r="G12" s="359"/>
    </row>
    <row r="13" spans="1:7" ht="13.35" customHeight="1" thickBot="1">
      <c r="A13" s="725"/>
      <c r="B13" s="1394" t="s">
        <v>129</v>
      </c>
      <c r="C13" s="1394"/>
      <c r="D13" s="1394"/>
      <c r="E13" s="1394"/>
      <c r="F13" s="1394"/>
      <c r="G13" s="1394"/>
    </row>
    <row r="14" spans="1:7" ht="14.25" thickTop="1" thickBot="1">
      <c r="A14" s="725"/>
      <c r="B14" s="1399" t="s">
        <v>557</v>
      </c>
      <c r="C14" s="1399"/>
      <c r="D14" s="1399"/>
      <c r="E14" s="696" t="s">
        <v>658</v>
      </c>
      <c r="F14" s="696" t="s">
        <v>558</v>
      </c>
      <c r="G14" s="729" t="s">
        <v>718</v>
      </c>
    </row>
    <row r="15" spans="1:7" s="396" customFormat="1" ht="14.1" customHeight="1" thickTop="1">
      <c r="A15" s="440"/>
      <c r="B15" s="446"/>
      <c r="C15" s="447"/>
      <c r="D15" s="398"/>
      <c r="E15" s="398"/>
      <c r="F15" s="398"/>
      <c r="G15" s="398"/>
    </row>
    <row r="16" spans="1:7">
      <c r="A16" s="171"/>
      <c r="B16" s="155"/>
      <c r="C16" s="144" t="s">
        <v>613</v>
      </c>
      <c r="D16" s="124"/>
      <c r="E16" s="124"/>
      <c r="F16" s="124"/>
      <c r="G16" s="124"/>
    </row>
    <row r="17" spans="1:7">
      <c r="A17" s="171" t="s">
        <v>661</v>
      </c>
      <c r="B17" s="145">
        <v>4801</v>
      </c>
      <c r="C17" s="144" t="s">
        <v>758</v>
      </c>
      <c r="D17" s="136"/>
      <c r="E17" s="136"/>
      <c r="F17" s="136"/>
      <c r="G17" s="136"/>
    </row>
    <row r="18" spans="1:7" ht="13.5" customHeight="1">
      <c r="A18" s="171"/>
      <c r="B18" s="151">
        <v>1</v>
      </c>
      <c r="C18" s="133" t="s">
        <v>721</v>
      </c>
      <c r="D18" s="233"/>
      <c r="E18" s="233"/>
      <c r="F18" s="233"/>
      <c r="G18" s="233"/>
    </row>
    <row r="19" spans="1:7" ht="13.5" customHeight="1">
      <c r="A19" s="171"/>
      <c r="B19" s="353">
        <v>1.8</v>
      </c>
      <c r="C19" s="144" t="s">
        <v>699</v>
      </c>
      <c r="D19" s="233"/>
      <c r="E19" s="233"/>
      <c r="F19" s="233"/>
      <c r="G19" s="233"/>
    </row>
    <row r="20" spans="1:7" ht="25.5">
      <c r="A20" s="171"/>
      <c r="B20" s="151">
        <v>60</v>
      </c>
      <c r="C20" s="133" t="s">
        <v>719</v>
      </c>
      <c r="D20" s="233"/>
      <c r="E20" s="233"/>
      <c r="F20" s="233"/>
      <c r="G20" s="233"/>
    </row>
    <row r="21" spans="1:7" ht="25.5">
      <c r="A21" s="171"/>
      <c r="B21" s="151" t="s">
        <v>720</v>
      </c>
      <c r="C21" s="133" t="s">
        <v>579</v>
      </c>
      <c r="D21" s="9"/>
      <c r="E21" s="8">
        <v>1553</v>
      </c>
      <c r="F21" s="695">
        <v>0</v>
      </c>
      <c r="G21" s="8">
        <f>F21+E21</f>
        <v>1553</v>
      </c>
    </row>
    <row r="22" spans="1:7" ht="25.5">
      <c r="A22" s="171" t="s">
        <v>656</v>
      </c>
      <c r="B22" s="151">
        <v>60</v>
      </c>
      <c r="C22" s="133" t="s">
        <v>719</v>
      </c>
      <c r="D22" s="163"/>
      <c r="E22" s="138">
        <f>SUM(E21:E21)</f>
        <v>1553</v>
      </c>
      <c r="F22" s="852">
        <f>SUM(F21:F21)</f>
        <v>0</v>
      </c>
      <c r="G22" s="138">
        <f>SUM(G21:G21)</f>
        <v>1553</v>
      </c>
    </row>
    <row r="23" spans="1:7" ht="13.5" customHeight="1">
      <c r="A23" s="171" t="s">
        <v>656</v>
      </c>
      <c r="B23" s="353">
        <v>1.8</v>
      </c>
      <c r="C23" s="144" t="s">
        <v>699</v>
      </c>
      <c r="D23" s="8"/>
      <c r="E23" s="10">
        <f>E22</f>
        <v>1553</v>
      </c>
      <c r="F23" s="13">
        <f t="shared" ref="F23:G27" si="0">F22</f>
        <v>0</v>
      </c>
      <c r="G23" s="10">
        <f t="shared" si="0"/>
        <v>1553</v>
      </c>
    </row>
    <row r="24" spans="1:7" ht="13.5" customHeight="1">
      <c r="A24" s="171" t="s">
        <v>656</v>
      </c>
      <c r="B24" s="1156">
        <v>1</v>
      </c>
      <c r="C24" s="133" t="s">
        <v>721</v>
      </c>
      <c r="D24" s="8"/>
      <c r="E24" s="10">
        <f>E23</f>
        <v>1553</v>
      </c>
      <c r="F24" s="13">
        <f t="shared" si="0"/>
        <v>0</v>
      </c>
      <c r="G24" s="10">
        <f t="shared" si="0"/>
        <v>1553</v>
      </c>
    </row>
    <row r="25" spans="1:7">
      <c r="A25" s="227" t="s">
        <v>656</v>
      </c>
      <c r="B25" s="145">
        <v>4801</v>
      </c>
      <c r="C25" s="144" t="s">
        <v>758</v>
      </c>
      <c r="D25" s="11"/>
      <c r="E25" s="10">
        <f>E24</f>
        <v>1553</v>
      </c>
      <c r="F25" s="13">
        <f t="shared" si="0"/>
        <v>0</v>
      </c>
      <c r="G25" s="10">
        <f t="shared" si="0"/>
        <v>1553</v>
      </c>
    </row>
    <row r="26" spans="1:7">
      <c r="A26" s="235" t="s">
        <v>656</v>
      </c>
      <c r="B26" s="153"/>
      <c r="C26" s="154" t="s">
        <v>613</v>
      </c>
      <c r="D26" s="10"/>
      <c r="E26" s="10">
        <f>E25</f>
        <v>1553</v>
      </c>
      <c r="F26" s="13">
        <f t="shared" si="0"/>
        <v>0</v>
      </c>
      <c r="G26" s="10">
        <f t="shared" si="0"/>
        <v>1553</v>
      </c>
    </row>
    <row r="27" spans="1:7">
      <c r="A27" s="235" t="s">
        <v>656</v>
      </c>
      <c r="B27" s="153"/>
      <c r="C27" s="154" t="s">
        <v>657</v>
      </c>
      <c r="D27" s="139"/>
      <c r="E27" s="139">
        <f>E26</f>
        <v>1553</v>
      </c>
      <c r="F27" s="13">
        <f t="shared" si="0"/>
        <v>0</v>
      </c>
      <c r="G27" s="139">
        <f t="shared" si="0"/>
        <v>1553</v>
      </c>
    </row>
    <row r="28" spans="1:7">
      <c r="A28" s="171"/>
      <c r="B28" s="359"/>
      <c r="C28" s="144"/>
      <c r="D28" s="124"/>
      <c r="E28" s="124"/>
      <c r="F28" s="124"/>
      <c r="G28" s="124"/>
    </row>
    <row r="29" spans="1:7" ht="27" customHeight="1">
      <c r="B29" s="1413" t="s">
        <v>580</v>
      </c>
      <c r="C29" s="1426"/>
      <c r="D29" s="1426"/>
      <c r="E29" s="1426"/>
      <c r="F29" s="1426"/>
      <c r="G29" s="1426"/>
    </row>
    <row r="30" spans="1:7" ht="13.5" thickBot="1">
      <c r="F30" s="119"/>
      <c r="G30" s="119"/>
    </row>
    <row r="31" spans="1:7" ht="13.5" thickTop="1">
      <c r="B31" s="705"/>
      <c r="C31" s="704"/>
      <c r="D31" s="706"/>
      <c r="E31" s="731"/>
      <c r="F31" s="730"/>
      <c r="G31" s="732"/>
    </row>
    <row r="32" spans="1:7">
      <c r="F32" s="119"/>
      <c r="G32" s="119"/>
    </row>
    <row r="33" spans="2:7">
      <c r="B33" s="395"/>
      <c r="C33" s="395"/>
      <c r="D33" s="395"/>
      <c r="E33" s="401"/>
      <c r="F33" s="401"/>
      <c r="G33" s="401"/>
    </row>
    <row r="34" spans="2:7">
      <c r="F34" s="119"/>
      <c r="G34" s="119"/>
    </row>
  </sheetData>
  <customSheetViews>
    <customSheetView guid="{44B5F5DE-C96C-4269-969A-574D4EEEEEF5}" scale="190" showRuler="0" topLeftCell="A13">
      <selection activeCell="A29" sqref="A29:IV29"/>
      <rowBreaks count="26" manualBreakCount="26">
        <brk id="31" max="15" man="1"/>
        <brk id="60" max="15" man="1"/>
        <brk id="91" max="15" man="1"/>
        <brk id="120" max="15" man="1"/>
        <brk id="157" max="15" man="1"/>
        <brk id="195" max="15" man="1"/>
        <brk id="227" max="15" man="1"/>
        <brk id="263" max="15" man="1"/>
        <brk id="280" max="11" man="1"/>
        <brk id="312" max="18" man="1"/>
        <brk id="319" max="15" man="1"/>
        <brk id="349" max="15" man="1"/>
        <brk id="367" max="18" man="1"/>
        <brk id="370" max="15" man="1"/>
        <brk id="383" max="15" man="1"/>
        <brk id="399" max="15" man="1"/>
        <brk id="415" max="15" man="1"/>
        <brk id="433" max="18" man="1"/>
        <brk id="434" max="15" man="1"/>
        <brk id="451" max="15" man="1"/>
        <brk id="473" max="18" man="1"/>
        <brk id="474" max="15" man="1"/>
        <brk id="495" max="18" man="1"/>
        <brk id="496" max="15" man="1"/>
        <brk id="514" max="15" man="1"/>
        <brk id="541" max="15" man="1"/>
      </rowBreaks>
      <pageMargins left="0.74803149606299202" right="0.39370078740157499" top="0.74803149606299202" bottom="0.90551181102362199" header="0.511811023622047" footer="0.59055118110236204"/>
      <printOptions horizontalCentered="1"/>
      <pageSetup paperSize="9" firstPageNumber="24" orientation="landscape" blackAndWhite="1" useFirstPageNumber="1" r:id="rId1"/>
      <headerFooter alignWithMargins="0">
        <oddHeader xml:space="preserve">&amp;C   </oddHeader>
        <oddFooter>&amp;C&amp;"Times New Roman,Bold"   Vol-III    -    &amp;P</oddFooter>
      </headerFooter>
    </customSheetView>
    <customSheetView guid="{51C53396-99BF-439E-80DF-007983187621}" scale="115" showRuler="0" topLeftCell="A10">
      <selection activeCell="F17" sqref="F17"/>
      <rowBreaks count="23" manualBreakCount="23">
        <brk id="49" max="15" man="1"/>
        <brk id="86" max="15" man="1"/>
        <brk id="124" max="15" man="1"/>
        <brk id="156" max="15" man="1"/>
        <brk id="192" max="15" man="1"/>
        <brk id="209" max="11" man="1"/>
        <brk id="241" max="18" man="1"/>
        <brk id="248" max="15" man="1"/>
        <brk id="278" max="15" man="1"/>
        <brk id="296" max="18" man="1"/>
        <brk id="299" max="15" man="1"/>
        <brk id="312" max="15" man="1"/>
        <brk id="328" max="15" man="1"/>
        <brk id="344" max="15" man="1"/>
        <brk id="362" max="18" man="1"/>
        <brk id="363" max="15" man="1"/>
        <brk id="380" max="15" man="1"/>
        <brk id="402" max="18" man="1"/>
        <brk id="403" max="15" man="1"/>
        <brk id="424" max="18" man="1"/>
        <brk id="425" max="15" man="1"/>
        <brk id="443" max="15" man="1"/>
        <brk id="470" max="15" man="1"/>
      </rowBreaks>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529">
      <selection activeCell="B549" sqref="B549:G549"/>
      <rowBreaks count="27" manualBreakCount="27">
        <brk id="32" max="15" man="1"/>
        <brk id="61" max="15" man="1"/>
        <brk id="89" max="10" man="1"/>
        <brk id="92" max="15" man="1"/>
        <brk id="121" max="15" man="1"/>
        <brk id="158" max="15" man="1"/>
        <brk id="196" max="15" man="1"/>
        <brk id="228" max="15" man="1"/>
        <brk id="264" max="15" man="1"/>
        <brk id="281" max="11" man="1"/>
        <brk id="313" max="18" man="1"/>
        <brk id="320" max="15" man="1"/>
        <brk id="350" max="15" man="1"/>
        <brk id="368" max="18" man="1"/>
        <brk id="371" max="15" man="1"/>
        <brk id="384" max="15" man="1"/>
        <brk id="400" max="15" man="1"/>
        <brk id="416" max="15" man="1"/>
        <brk id="434" max="18" man="1"/>
        <brk id="435" max="15" man="1"/>
        <brk id="452" max="15" man="1"/>
        <brk id="474" max="18" man="1"/>
        <brk id="475" max="15" man="1"/>
        <brk id="492" max="18" man="1"/>
        <brk id="493" max="15" man="1"/>
        <brk id="511" max="15" man="1"/>
        <brk id="538" max="15" man="1"/>
      </rowBreaks>
      <pageMargins left="0.74803149606299202" right="0.39370078740157499" top="0.74803149606299202" bottom="0.90551181102362199" header="0.511811023622047" footer="0.59055118110236204"/>
      <printOptions horizontalCentered="1"/>
      <pageSetup paperSize="9" firstPageNumber="24" orientation="landscape" blackAndWhite="1" useFirstPageNumber="1" r:id="rId3"/>
      <headerFooter alignWithMargins="0">
        <oddHeader xml:space="preserve">&amp;C   </oddHeader>
        <oddFooter>&amp;C&amp;"Times New Roman,Bold"   Vol-III    -    &amp;P</oddFooter>
      </headerFooter>
    </customSheetView>
    <customSheetView guid="{F7D04FF6-8BBF-4270-9EF9-DD67F24468EA}" scale="190" showRuler="0" topLeftCell="A238">
      <selection activeCell="C288" sqref="C288"/>
      <rowBreaks count="26" manualBreakCount="26">
        <brk id="32" max="15" man="1"/>
        <brk id="61" max="15" man="1"/>
        <brk id="92" max="15" man="1"/>
        <brk id="121" max="15" man="1"/>
        <brk id="158" max="15" man="1"/>
        <brk id="196" max="15" man="1"/>
        <brk id="228" max="15" man="1"/>
        <brk id="264" max="15" man="1"/>
        <brk id="281" max="11" man="1"/>
        <brk id="313" max="18" man="1"/>
        <brk id="320" max="15" man="1"/>
        <brk id="350" max="15" man="1"/>
        <brk id="368" max="18" man="1"/>
        <brk id="371" max="15" man="1"/>
        <brk id="384" max="15" man="1"/>
        <brk id="400" max="15" man="1"/>
        <brk id="416" max="15" man="1"/>
        <brk id="434" max="18" man="1"/>
        <brk id="435" max="15" man="1"/>
        <brk id="452" max="15" man="1"/>
        <brk id="474" max="18" man="1"/>
        <brk id="475" max="15" man="1"/>
        <brk id="496" max="18" man="1"/>
        <brk id="497" max="15" man="1"/>
        <brk id="515" max="15" man="1"/>
        <brk id="542" max="15" man="1"/>
      </rowBreaks>
      <pageMargins left="0.74803149606299202" right="0.39370078740157499" top="0.74803149606299202" bottom="0.90551181102362199" header="0.511811023622047" footer="0.59055118110236204"/>
      <printOptions horizontalCentered="1"/>
      <pageSetup paperSize="9" firstPageNumber="24" orientation="landscape" blackAndWhite="1" useFirstPageNumber="1" r:id="rId4"/>
      <headerFooter alignWithMargins="0">
        <oddHeader xml:space="preserve">&amp;C   </oddHeader>
        <oddFooter>&amp;C&amp;"Times New Roman,Bold"   Vol-III    -    &amp;P</oddFooter>
      </headerFooter>
    </customSheetView>
    <customSheetView guid="{73C19A37-4EEB-4DC6-935E-CC3901B52293}" showPageBreaks="1" view="pageBreakPreview" showRuler="0" topLeftCell="A529">
      <selection activeCell="B549" sqref="B549:G549"/>
      <rowBreaks count="27" manualBreakCount="27">
        <brk id="32" max="15" man="1"/>
        <brk id="61" max="15" man="1"/>
        <brk id="89" max="10" man="1"/>
        <brk id="92" max="15" man="1"/>
        <brk id="121" max="15" man="1"/>
        <brk id="158" max="15" man="1"/>
        <brk id="196" max="15" man="1"/>
        <brk id="228" max="15" man="1"/>
        <brk id="264" max="15" man="1"/>
        <brk id="281" max="11" man="1"/>
        <brk id="313" max="18" man="1"/>
        <brk id="320" max="15" man="1"/>
        <brk id="350" max="15" man="1"/>
        <brk id="368" max="18" man="1"/>
        <brk id="371" max="15" man="1"/>
        <brk id="384" max="15" man="1"/>
        <brk id="400" max="15" man="1"/>
        <brk id="416" max="15" man="1"/>
        <brk id="434" max="18" man="1"/>
        <brk id="435" max="15" man="1"/>
        <brk id="452" max="15" man="1"/>
        <brk id="474" max="18" man="1"/>
        <brk id="475" max="15" man="1"/>
        <brk id="492" max="18" man="1"/>
        <brk id="493" max="15" man="1"/>
        <brk id="511" max="15" man="1"/>
        <brk id="538" max="15" man="1"/>
      </rowBreaks>
      <pageMargins left="0.74803149606299202" right="0.39370078740157499" top="0.74803149606299202" bottom="0.90551181102362199" header="0.511811023622047" footer="0.59055118110236204"/>
      <printOptions horizontalCentered="1"/>
      <pageSetup paperSize="9" firstPageNumber="24" orientation="landscape" blackAndWhite="1" useFirstPageNumber="1" r:id="rId5"/>
      <headerFooter alignWithMargins="0">
        <oddHeader xml:space="preserve">&amp;C   </oddHeader>
        <oddFooter>&amp;C&amp;"Times New Roman,Bold"   Vol-III    -    &amp;P</oddFooter>
      </headerFooter>
    </customSheetView>
    <customSheetView guid="{63DB0950-E90F-4380-862C-985B5EB19119}" scale="190" showRuler="0" topLeftCell="A238">
      <selection activeCell="C288" sqref="C288"/>
      <rowBreaks count="26" manualBreakCount="26">
        <brk id="32" max="15" man="1"/>
        <brk id="61" max="15" man="1"/>
        <brk id="92" max="15" man="1"/>
        <brk id="121" max="15" man="1"/>
        <brk id="158" max="15" man="1"/>
        <brk id="196" max="15" man="1"/>
        <brk id="228" max="15" man="1"/>
        <brk id="264" max="15" man="1"/>
        <brk id="281" max="11" man="1"/>
        <brk id="313" max="18" man="1"/>
        <brk id="320" max="15" man="1"/>
        <brk id="350" max="15" man="1"/>
        <brk id="368" max="18" man="1"/>
        <brk id="371" max="15" man="1"/>
        <brk id="384" max="15" man="1"/>
        <brk id="400" max="15" man="1"/>
        <brk id="416" max="15" man="1"/>
        <brk id="434" max="18" man="1"/>
        <brk id="435" max="15" man="1"/>
        <brk id="452" max="15" man="1"/>
        <brk id="474" max="18" man="1"/>
        <brk id="475" max="15" man="1"/>
        <brk id="496" max="18" man="1"/>
        <brk id="497" max="15" man="1"/>
        <brk id="515" max="15" man="1"/>
        <brk id="542" max="15" man="1"/>
      </rowBreaks>
      <pageMargins left="0.74803149606299202" right="0.39370078740157499" top="0.74803149606299202" bottom="0.90551181102362199" header="0.511811023622047" footer="0.59055118110236204"/>
      <printOptions horizontalCentered="1"/>
      <pageSetup paperSize="9" firstPageNumber="24" orientation="landscape" blackAndWhite="1" useFirstPageNumber="1" r:id="rId6"/>
      <headerFooter alignWithMargins="0">
        <oddHeader xml:space="preserve">&amp;C   </oddHeader>
        <oddFooter>&amp;C&amp;"Times New Roman,Bold"   Vol-III    -    &amp;P</oddFooter>
      </headerFooter>
    </customSheetView>
    <customSheetView guid="{F13B090A-ECDA-4418-9F13-644A873400E7}" showPageBreaks="1" view="pageBreakPreview" showRuler="0" topLeftCell="A529">
      <selection activeCell="B549" sqref="B549:G549"/>
      <rowBreaks count="27" manualBreakCount="27">
        <brk id="32" max="15" man="1"/>
        <brk id="61" max="15" man="1"/>
        <brk id="89" max="10" man="1"/>
        <brk id="92" max="15" man="1"/>
        <brk id="121" max="15" man="1"/>
        <brk id="158" max="15" man="1"/>
        <brk id="196" max="15" man="1"/>
        <brk id="228" max="15" man="1"/>
        <brk id="264" max="15" man="1"/>
        <brk id="281" max="11" man="1"/>
        <brk id="313" max="18" man="1"/>
        <brk id="320" max="15" man="1"/>
        <brk id="350" max="15" man="1"/>
        <brk id="368" max="18" man="1"/>
        <brk id="371" max="15" man="1"/>
        <brk id="384" max="15" man="1"/>
        <brk id="400" max="15" man="1"/>
        <brk id="416" max="15" man="1"/>
        <brk id="434" max="18" man="1"/>
        <brk id="435" max="15" man="1"/>
        <brk id="452" max="15" man="1"/>
        <brk id="474" max="18" man="1"/>
        <brk id="475" max="15" man="1"/>
        <brk id="492" max="18" man="1"/>
        <brk id="493" max="15" man="1"/>
        <brk id="511" max="15" man="1"/>
        <brk id="538" max="15" man="1"/>
      </rowBreaks>
      <pageMargins left="0.74803149606299202" right="0.39370078740157499" top="0.74803149606299202" bottom="0.90551181102362199" header="0.511811023622047" footer="0.59055118110236204"/>
      <printOptions horizontalCentered="1"/>
      <pageSetup paperSize="9" firstPageNumber="24" orientation="landscape" blackAndWhite="1" useFirstPageNumber="1" r:id="rId7"/>
      <headerFooter alignWithMargins="0">
        <oddHeader xml:space="preserve">&amp;C   </oddHeader>
        <oddFooter>&amp;C&amp;"Times New Roman,Bold"   Vol-III    -    &amp;P</oddFooter>
      </headerFooter>
    </customSheetView>
    <customSheetView guid="{9AB94DEC-E115-4D58-A012-E99EA3B9CE7A}" printArea="1" view="pageBreakPreview" showRuler="0" topLeftCell="A7">
      <selection activeCell="C21" sqref="C21"/>
      <rowBreaks count="23" manualBreakCount="23">
        <brk id="47" max="15" man="1"/>
        <brk id="84" max="15" man="1"/>
        <brk id="122" max="15" man="1"/>
        <brk id="154" max="15" man="1"/>
        <brk id="190" max="15" man="1"/>
        <brk id="207" max="11" man="1"/>
        <brk id="239" max="18" man="1"/>
        <brk id="246" max="15" man="1"/>
        <brk id="276" max="15" man="1"/>
        <brk id="294" max="18" man="1"/>
        <brk id="297" max="15" man="1"/>
        <brk id="310" max="15" man="1"/>
        <brk id="326" max="15" man="1"/>
        <brk id="342" max="15" man="1"/>
        <brk id="360" max="18" man="1"/>
        <brk id="361" max="15" man="1"/>
        <brk id="378" max="15" man="1"/>
        <brk id="400" max="18" man="1"/>
        <brk id="401" max="15" man="1"/>
        <brk id="422" max="18" man="1"/>
        <brk id="423" max="15" man="1"/>
        <brk id="441" max="15" man="1"/>
        <brk id="468" max="15" man="1"/>
      </rowBreaks>
      <pageMargins left="0.74803149606299202" right="0.74803149606299202" top="0.74803149606299202" bottom="3.63" header="0.35" footer="3"/>
      <printOptions horizontalCentered="1"/>
      <pageSetup paperSize="9" firstPageNumber="23" orientation="portrait" blackAndWhite="1" useFirstPageNumber="1" r:id="rId8"/>
      <headerFooter alignWithMargins="0">
        <oddHeader xml:space="preserve">&amp;C   </oddHeader>
        <oddFooter>&amp;C&amp;"Times New Roman,Bold"&amp;P</oddFooter>
      </headerFooter>
    </customSheetView>
  </customSheetViews>
  <mergeCells count="7">
    <mergeCell ref="A1:G1"/>
    <mergeCell ref="A4:G4"/>
    <mergeCell ref="B5:G5"/>
    <mergeCell ref="B29:G29"/>
    <mergeCell ref="B13:G13"/>
    <mergeCell ref="B14:D14"/>
    <mergeCell ref="A2:G2"/>
  </mergeCells>
  <phoneticPr fontId="25" type="noConversion"/>
  <printOptions horizontalCentered="1"/>
  <pageMargins left="0.74803149606299202" right="0.74803149606299202" top="0.74803149606299202" bottom="3.63" header="0.35" footer="3"/>
  <pageSetup paperSize="9" firstPageNumber="23" orientation="portrait" blackAndWhite="1" useFirstPageNumber="1" r:id="rId9"/>
  <headerFooter alignWithMargins="0">
    <oddHeader xml:space="preserve">&amp;C   </oddHeader>
    <oddFooter>&amp;C&amp;"Times New Roman,Bold"&amp;P</oddFooter>
  </headerFooter>
  <rowBreaks count="23" manualBreakCount="23">
    <brk id="47" max="15" man="1"/>
    <brk id="84" max="15" man="1"/>
    <brk id="122" max="15" man="1"/>
    <brk id="154" max="15" man="1"/>
    <brk id="190" max="15" man="1"/>
    <brk id="207" max="11" man="1"/>
    <brk id="239" max="18" man="1"/>
    <brk id="246" max="15" man="1"/>
    <brk id="276" max="15" man="1"/>
    <brk id="294" max="18" man="1"/>
    <brk id="297" max="15" man="1"/>
    <brk id="310" max="15" man="1"/>
    <brk id="326" max="15" man="1"/>
    <brk id="342" max="15" man="1"/>
    <brk id="360" max="18" man="1"/>
    <brk id="361" max="15" man="1"/>
    <brk id="378" max="15" man="1"/>
    <brk id="400" max="18" man="1"/>
    <brk id="401" max="15" man="1"/>
    <brk id="422" max="18" man="1"/>
    <brk id="423" max="15" man="1"/>
    <brk id="441" max="15" man="1"/>
    <brk id="468" max="15" man="1"/>
  </rowBreaks>
</worksheet>
</file>

<file path=xl/worksheets/sheet18.xml><?xml version="1.0" encoding="utf-8"?>
<worksheet xmlns="http://schemas.openxmlformats.org/spreadsheetml/2006/main" xmlns:r="http://schemas.openxmlformats.org/officeDocument/2006/relationships">
  <sheetPr syncVertical="1" syncRef="A25" transitionEvaluation="1" codeName="Sheet31"/>
  <dimension ref="A1:H32"/>
  <sheetViews>
    <sheetView view="pageBreakPreview" topLeftCell="A25" zoomScaleNormal="145" zoomScaleSheetLayoutView="100" workbookViewId="0">
      <selection activeCell="A31" sqref="A31:L35"/>
    </sheetView>
  </sheetViews>
  <sheetFormatPr defaultColWidth="11" defaultRowHeight="12.75"/>
  <cols>
    <col min="1" max="1" width="6.42578125" style="395" customWidth="1"/>
    <col min="2" max="2" width="8.140625" style="395" customWidth="1"/>
    <col min="3" max="3" width="34.5703125" style="395" customWidth="1"/>
    <col min="4" max="4" width="6.85546875" style="395" customWidth="1"/>
    <col min="5" max="5" width="9.42578125" style="395" customWidth="1"/>
    <col min="6" max="6" width="10.140625" style="395" customWidth="1"/>
    <col min="7" max="7" width="8.5703125" style="395" customWidth="1"/>
    <col min="8" max="8" width="4.85546875" style="395" customWidth="1"/>
    <col min="9" max="16384" width="11" style="395"/>
  </cols>
  <sheetData>
    <row r="1" spans="1:8">
      <c r="A1" s="1436" t="s">
        <v>44</v>
      </c>
      <c r="B1" s="1436"/>
      <c r="C1" s="1436"/>
      <c r="D1" s="1436"/>
      <c r="E1" s="1436"/>
      <c r="F1" s="1436"/>
      <c r="G1" s="1436"/>
    </row>
    <row r="2" spans="1:8">
      <c r="A2" s="1436" t="s">
        <v>45</v>
      </c>
      <c r="B2" s="1436"/>
      <c r="C2" s="1436"/>
      <c r="D2" s="1436"/>
      <c r="E2" s="1436"/>
      <c r="F2" s="1436"/>
      <c r="G2" s="1436"/>
    </row>
    <row r="3" spans="1:8">
      <c r="A3" s="324"/>
      <c r="B3" s="324"/>
      <c r="C3" s="324"/>
      <c r="D3" s="324"/>
      <c r="E3" s="324"/>
      <c r="F3" s="324"/>
      <c r="G3" s="324"/>
    </row>
    <row r="4" spans="1:8">
      <c r="A4" s="1437" t="s">
        <v>143</v>
      </c>
      <c r="B4" s="1437"/>
      <c r="C4" s="1437"/>
      <c r="D4" s="1437"/>
      <c r="E4" s="1437"/>
      <c r="F4" s="1437"/>
      <c r="G4" s="1437"/>
    </row>
    <row r="5" spans="1:8" ht="13.5">
      <c r="A5" s="245"/>
      <c r="B5" s="1438"/>
      <c r="C5" s="1438"/>
      <c r="D5" s="1438"/>
      <c r="E5" s="1438"/>
      <c r="F5" s="1438"/>
      <c r="G5" s="1438"/>
    </row>
    <row r="6" spans="1:8">
      <c r="A6" s="245"/>
      <c r="B6" s="244"/>
      <c r="C6" s="244"/>
      <c r="D6" s="246"/>
      <c r="E6" s="247" t="s">
        <v>502</v>
      </c>
      <c r="F6" s="247" t="s">
        <v>503</v>
      </c>
      <c r="G6" s="247" t="s">
        <v>718</v>
      </c>
    </row>
    <row r="7" spans="1:8">
      <c r="A7" s="245"/>
      <c r="B7" s="248" t="s">
        <v>504</v>
      </c>
      <c r="C7" s="359" t="s">
        <v>774</v>
      </c>
      <c r="D7" s="249" t="s">
        <v>657</v>
      </c>
      <c r="E7" s="250">
        <v>55441</v>
      </c>
      <c r="F7" s="250">
        <v>10000</v>
      </c>
      <c r="G7" s="250">
        <f>SUM(E7:F7)</f>
        <v>65441</v>
      </c>
    </row>
    <row r="8" spans="1:8">
      <c r="A8" s="245"/>
      <c r="B8" s="248" t="s">
        <v>505</v>
      </c>
      <c r="C8" s="714" t="s">
        <v>506</v>
      </c>
      <c r="D8" s="251"/>
      <c r="E8" s="252"/>
      <c r="F8" s="252"/>
      <c r="G8" s="252"/>
    </row>
    <row r="9" spans="1:8">
      <c r="A9" s="245"/>
      <c r="B9" s="248"/>
      <c r="C9" s="714" t="s">
        <v>711</v>
      </c>
      <c r="D9" s="251" t="s">
        <v>657</v>
      </c>
      <c r="E9" s="252">
        <f>G21</f>
        <v>2500</v>
      </c>
      <c r="F9" s="749">
        <v>0</v>
      </c>
      <c r="G9" s="252">
        <f>SUM(E9:F9)</f>
        <v>2500</v>
      </c>
    </row>
    <row r="10" spans="1:8">
      <c r="A10" s="245"/>
      <c r="B10" s="254" t="s">
        <v>656</v>
      </c>
      <c r="C10" s="359" t="s">
        <v>673</v>
      </c>
      <c r="D10" s="255" t="s">
        <v>657</v>
      </c>
      <c r="E10" s="256">
        <f>SUM(E7:E9)</f>
        <v>57941</v>
      </c>
      <c r="F10" s="256">
        <f>SUM(F7:F9)</f>
        <v>10000</v>
      </c>
      <c r="G10" s="256">
        <f>SUM(E10:F10)</f>
        <v>67941</v>
      </c>
    </row>
    <row r="11" spans="1:8" s="396" customFormat="1">
      <c r="A11" s="245"/>
      <c r="B11" s="248"/>
      <c r="C11" s="244"/>
      <c r="D11" s="257"/>
      <c r="E11" s="257"/>
      <c r="F11" s="249"/>
      <c r="G11" s="257"/>
    </row>
    <row r="12" spans="1:8" s="396" customFormat="1">
      <c r="A12" s="245"/>
      <c r="B12" s="248" t="s">
        <v>546</v>
      </c>
      <c r="C12" s="244" t="s">
        <v>547</v>
      </c>
      <c r="D12" s="244"/>
      <c r="E12" s="244"/>
      <c r="F12" s="258"/>
      <c r="G12" s="244"/>
    </row>
    <row r="13" spans="1:8" s="396" customFormat="1" ht="13.5" thickBot="1">
      <c r="A13" s="259"/>
      <c r="B13" s="1394" t="s">
        <v>129</v>
      </c>
      <c r="C13" s="1394"/>
      <c r="D13" s="1394"/>
      <c r="E13" s="1394"/>
      <c r="F13" s="1394"/>
      <c r="G13" s="1394"/>
      <c r="H13" s="425"/>
    </row>
    <row r="14" spans="1:8" s="396" customFormat="1" ht="14.25" thickTop="1" thickBot="1">
      <c r="A14" s="259"/>
      <c r="B14" s="1435" t="s">
        <v>557</v>
      </c>
      <c r="C14" s="1435"/>
      <c r="D14" s="1435"/>
      <c r="E14" s="260" t="s">
        <v>658</v>
      </c>
      <c r="F14" s="260" t="s">
        <v>558</v>
      </c>
      <c r="G14" s="262" t="s">
        <v>718</v>
      </c>
    </row>
    <row r="15" spans="1:8" s="396" customFormat="1" ht="13.5" thickTop="1">
      <c r="A15" s="250"/>
      <c r="B15" s="251"/>
      <c r="C15" s="251"/>
      <c r="D15" s="251"/>
      <c r="E15" s="251"/>
      <c r="F15" s="251"/>
      <c r="G15" s="252"/>
    </row>
    <row r="16" spans="1:8">
      <c r="A16" s="290"/>
      <c r="B16" s="290"/>
      <c r="C16" s="870" t="s">
        <v>660</v>
      </c>
      <c r="D16" s="292"/>
      <c r="E16" s="292"/>
      <c r="F16" s="292"/>
      <c r="G16" s="292"/>
      <c r="H16" s="292"/>
    </row>
    <row r="17" spans="1:8">
      <c r="A17" s="290" t="s">
        <v>661</v>
      </c>
      <c r="B17" s="871">
        <v>2058</v>
      </c>
      <c r="C17" s="870" t="s">
        <v>46</v>
      </c>
      <c r="D17" s="292"/>
      <c r="E17" s="292"/>
      <c r="F17" s="292"/>
      <c r="G17" s="292"/>
      <c r="H17" s="292"/>
    </row>
    <row r="18" spans="1:8">
      <c r="A18" s="290"/>
      <c r="B18" s="872">
        <v>0.10299999999999999</v>
      </c>
      <c r="C18" s="873" t="s">
        <v>47</v>
      </c>
      <c r="D18" s="292"/>
      <c r="E18" s="292"/>
      <c r="F18" s="292"/>
      <c r="G18" s="292"/>
      <c r="H18" s="292"/>
    </row>
    <row r="19" spans="1:8">
      <c r="A19" s="290"/>
      <c r="B19" s="290">
        <v>60</v>
      </c>
      <c r="C19" s="874" t="s">
        <v>648</v>
      </c>
      <c r="D19" s="292"/>
      <c r="E19" s="292"/>
      <c r="F19" s="292"/>
      <c r="G19" s="292"/>
      <c r="H19" s="960"/>
    </row>
    <row r="20" spans="1:8" ht="14.25" customHeight="1">
      <c r="A20" s="290"/>
      <c r="B20" s="875" t="s">
        <v>610</v>
      </c>
      <c r="C20" s="874" t="s">
        <v>611</v>
      </c>
      <c r="D20" s="820"/>
      <c r="E20" s="35">
        <v>2500</v>
      </c>
      <c r="F20" s="980">
        <v>0</v>
      </c>
      <c r="G20" s="831">
        <f>SUM(E20:F20)</f>
        <v>2500</v>
      </c>
      <c r="H20" s="820"/>
    </row>
    <row r="21" spans="1:8">
      <c r="A21" s="290" t="s">
        <v>656</v>
      </c>
      <c r="B21" s="290">
        <v>60</v>
      </c>
      <c r="C21" s="874" t="s">
        <v>648</v>
      </c>
      <c r="D21" s="820"/>
      <c r="E21" s="10">
        <f>SUM(E20:E20)</f>
        <v>2500</v>
      </c>
      <c r="F21" s="981">
        <f>SUM(F20:F20)</f>
        <v>0</v>
      </c>
      <c r="G21" s="842">
        <f>SUM(G20:G20)</f>
        <v>2500</v>
      </c>
      <c r="H21" s="820"/>
    </row>
    <row r="22" spans="1:8">
      <c r="A22" s="290" t="s">
        <v>656</v>
      </c>
      <c r="B22" s="876">
        <v>0.10299999999999999</v>
      </c>
      <c r="C22" s="873" t="s">
        <v>47</v>
      </c>
      <c r="D22" s="820"/>
      <c r="E22" s="10">
        <f>+E21</f>
        <v>2500</v>
      </c>
      <c r="F22" s="981">
        <f>+F21</f>
        <v>0</v>
      </c>
      <c r="G22" s="842">
        <f>+G21</f>
        <v>2500</v>
      </c>
      <c r="H22" s="820"/>
    </row>
    <row r="23" spans="1:8">
      <c r="A23" s="290" t="s">
        <v>656</v>
      </c>
      <c r="B23" s="871">
        <v>2058</v>
      </c>
      <c r="C23" s="873" t="s">
        <v>46</v>
      </c>
      <c r="D23" s="1157"/>
      <c r="E23" s="35">
        <f>+E21</f>
        <v>2500</v>
      </c>
      <c r="F23" s="980">
        <f>+F21</f>
        <v>0</v>
      </c>
      <c r="G23" s="831">
        <f>+G21</f>
        <v>2500</v>
      </c>
      <c r="H23" s="820"/>
    </row>
    <row r="24" spans="1:8">
      <c r="A24" s="877" t="s">
        <v>656</v>
      </c>
      <c r="B24" s="877"/>
      <c r="C24" s="878" t="s">
        <v>660</v>
      </c>
      <c r="D24" s="842"/>
      <c r="E24" s="10">
        <f t="shared" ref="E24:G25" si="0">E23</f>
        <v>2500</v>
      </c>
      <c r="F24" s="981">
        <f t="shared" si="0"/>
        <v>0</v>
      </c>
      <c r="G24" s="842">
        <f t="shared" si="0"/>
        <v>2500</v>
      </c>
      <c r="H24" s="820"/>
    </row>
    <row r="25" spans="1:8">
      <c r="A25" s="235" t="s">
        <v>656</v>
      </c>
      <c r="B25" s="153"/>
      <c r="C25" s="154" t="s">
        <v>657</v>
      </c>
      <c r="D25" s="139"/>
      <c r="E25" s="139">
        <f t="shared" si="0"/>
        <v>2500</v>
      </c>
      <c r="F25" s="13">
        <f t="shared" si="0"/>
        <v>0</v>
      </c>
      <c r="G25" s="139">
        <f t="shared" si="0"/>
        <v>2500</v>
      </c>
      <c r="H25" s="820"/>
    </row>
    <row r="26" spans="1:8">
      <c r="A26" s="879"/>
      <c r="B26" s="879"/>
      <c r="C26" s="873"/>
      <c r="D26" s="820"/>
      <c r="E26" s="8"/>
      <c r="F26" s="820"/>
      <c r="G26" s="820"/>
      <c r="H26" s="820"/>
    </row>
    <row r="27" spans="1:8" ht="26.1" customHeight="1">
      <c r="B27" s="1434" t="s">
        <v>554</v>
      </c>
      <c r="C27" s="1434"/>
      <c r="D27" s="1434"/>
      <c r="E27" s="1434"/>
      <c r="F27" s="1434"/>
      <c r="G27" s="1434"/>
      <c r="H27" s="820"/>
    </row>
    <row r="28" spans="1:8">
      <c r="A28" s="879"/>
      <c r="B28" s="879"/>
      <c r="C28" s="873"/>
      <c r="D28" s="820"/>
      <c r="E28" s="8"/>
      <c r="F28" s="820"/>
      <c r="G28" s="820"/>
      <c r="H28" s="820"/>
    </row>
    <row r="29" spans="1:8">
      <c r="A29" s="879"/>
      <c r="B29" s="879"/>
      <c r="C29" s="873"/>
      <c r="D29" s="820"/>
      <c r="E29" s="8"/>
      <c r="F29" s="820"/>
      <c r="G29" s="820"/>
      <c r="H29" s="820"/>
    </row>
    <row r="30" spans="1:8">
      <c r="A30" s="879"/>
      <c r="B30" s="879"/>
      <c r="C30" s="873"/>
      <c r="D30" s="820"/>
      <c r="E30" s="8"/>
      <c r="F30" s="820"/>
      <c r="G30" s="820"/>
      <c r="H30" s="820"/>
    </row>
    <row r="31" spans="1:8" ht="13.5" thickBot="1">
      <c r="A31" s="879"/>
      <c r="B31" s="650"/>
      <c r="C31" s="873"/>
      <c r="D31" s="820"/>
      <c r="E31" s="8"/>
      <c r="F31" s="820"/>
      <c r="G31" s="820"/>
      <c r="H31" s="820"/>
    </row>
    <row r="32" spans="1:8" ht="13.5" thickTop="1">
      <c r="B32" s="263"/>
      <c r="C32" s="880"/>
      <c r="D32" s="881"/>
      <c r="E32" s="880"/>
      <c r="F32" s="881"/>
      <c r="G32" s="880"/>
      <c r="H32" s="882"/>
    </row>
  </sheetData>
  <customSheetViews>
    <customSheetView guid="{44B5F5DE-C96C-4269-969A-574D4EEEEEF5}" showPageBreaks="1" view="pageBreakPreview" showRuler="0" topLeftCell="A7">
      <selection activeCell="A3" sqref="A3:IV3"/>
      <pageMargins left="0.74803149606299202" right="0.39370078740157499" top="0.74803149606299202" bottom="0.90551181102362199" header="0.511811023622047" footer="0.59055118110236204"/>
      <printOptions horizontalCentered="1"/>
      <pageSetup paperSize="9" firstPageNumber="46" orientation="portrait" blackAndWhite="1" useFirstPageNumber="1" r:id="rId1"/>
      <headerFooter alignWithMargins="0">
        <oddHeader xml:space="preserve">&amp;C   </oddHeader>
        <oddFooter>&amp;C&amp;"Times New Roman,Bold"   Vol-III     -    &amp;P</oddFooter>
      </headerFooter>
    </customSheetView>
    <customSheetView guid="{51C53396-99BF-439E-80DF-007983187621}" showPageBreaks="1" view="pageBreakPreview" showRuler="0">
      <selection activeCell="M6" sqref="M6"/>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10">
      <selection activeCell="J31" sqref="J31:K31"/>
      <pageMargins left="0.74803149606299202" right="0.39370078740157499" top="0.74803149606299202" bottom="0.90551181102362199" header="0.511811023622047" footer="0.59055118110236204"/>
      <printOptions horizontalCentered="1"/>
      <pageSetup paperSize="9" firstPageNumber="46" orientation="landscape" blackAndWhite="1" useFirstPageNumber="1" r:id="rId3"/>
      <headerFooter alignWithMargins="0">
        <oddHeader xml:space="preserve">&amp;C   </oddHeader>
        <oddFooter>&amp;C&amp;"Times New Roman,Bold"   Vol-III     -    &amp;P</oddFooter>
      </headerFooter>
    </customSheetView>
    <customSheetView guid="{F7D04FF6-8BBF-4270-9EF9-DD67F24468EA}" showPageBreaks="1" view="pageBreakPreview" showRuler="0">
      <selection activeCell="A20" sqref="A20:IV20"/>
      <pageMargins left="0.74803149606299202" right="0.39370078740157499" top="0.74803149606299202" bottom="0.90551181102362199" header="0.511811023622047" footer="0.59055118110236204"/>
      <printOptions horizontalCentered="1"/>
      <pageSetup paperSize="9" firstPageNumber="46" orientation="portrait" blackAndWhite="1" useFirstPageNumber="1" r:id="rId4"/>
      <headerFooter alignWithMargins="0">
        <oddHeader xml:space="preserve">&amp;C   </oddHeader>
        <oddFooter>&amp;C&amp;"Times New Roman,Bold"   Vol-III     -    &amp;P</oddFooter>
      </headerFooter>
    </customSheetView>
    <customSheetView guid="{73C19A37-4EEB-4DC6-935E-CC3901B52293}" showPageBreaks="1" printArea="1" view="pageBreakPreview" showRuler="0">
      <selection activeCell="J31" sqref="J31:K31"/>
      <pageMargins left="0.74803149606299202" right="0.39370078740157499" top="0.74803149606299202" bottom="0.90551181102362199" header="0.511811023622047" footer="0.59055118110236204"/>
      <printOptions horizontalCentered="1"/>
      <pageSetup paperSize="9" firstPageNumber="46" orientation="landscape" blackAndWhite="1" useFirstPageNumber="1" r:id="rId5"/>
      <headerFooter alignWithMargins="0">
        <oddHeader xml:space="preserve">&amp;C   </oddHeader>
        <oddFooter>&amp;C&amp;"Times New Roman,Bold"   Vol-III     -    &amp;P</oddFooter>
      </headerFooter>
    </customSheetView>
    <customSheetView guid="{63DB0950-E90F-4380-862C-985B5EB19119}" showPageBreaks="1" view="pageBreakPreview" showRuler="0">
      <selection activeCell="M10" sqref="M10"/>
      <pageMargins left="0.74803149606299202" right="0.39370078740157499" top="0.74803149606299202" bottom="0.90551181102362199" header="0.511811023622047" footer="0.59055118110236204"/>
      <printOptions horizontalCentered="1"/>
      <pageSetup paperSize="9" firstPageNumber="46" orientation="portrait" blackAndWhite="1" useFirstPageNumber="1" r:id="rId6"/>
      <headerFooter alignWithMargins="0">
        <oddHeader xml:space="preserve">&amp;C   </oddHeader>
        <oddFooter>&amp;C&amp;"Times New Roman,Bold"   Vol-III     -    &amp;P</oddFooter>
      </headerFooter>
    </customSheetView>
    <customSheetView guid="{F13B090A-ECDA-4418-9F13-644A873400E7}" showPageBreaks="1" printArea="1" view="pageBreakPreview" showRuler="0">
      <selection activeCell="J31" sqref="J31:K31"/>
      <pageMargins left="0.74803149606299202" right="0.39370078740157499" top="0.74803149606299202" bottom="0.90551181102362199" header="0.511811023622047" footer="0.59055118110236204"/>
      <printOptions horizontalCentered="1"/>
      <pageSetup paperSize="9" firstPageNumber="46" orientation="landscape" blackAndWhite="1" useFirstPageNumber="1" r:id="rId7"/>
      <headerFooter alignWithMargins="0">
        <oddHeader xml:space="preserve">&amp;C   </oddHeader>
        <oddFooter>&amp;C&amp;"Times New Roman,Bold"   Vol-III     -    &amp;P</oddFooter>
      </headerFooter>
    </customSheetView>
    <customSheetView guid="{9AB94DEC-E115-4D58-A012-E99EA3B9CE7A}" showPageBreaks="1" printArea="1" view="pageBreakPreview" showRuler="0">
      <selection activeCell="D21" sqref="D21"/>
      <pageMargins left="0.74803149606299202" right="0.74803149606299202" top="0.74803149606299202" bottom="3.63" header="0.35" footer="3"/>
      <printOptions horizontalCentered="1"/>
      <pageSetup paperSize="9" firstPageNumber="24" orientation="portrait" blackAndWhite="1" useFirstPageNumber="1" r:id="rId8"/>
      <headerFooter alignWithMargins="0">
        <oddHeader xml:space="preserve">&amp;C   </oddHeader>
        <oddFooter>&amp;C&amp;"Times New Roman,Bold"&amp;P</oddFooter>
      </headerFooter>
    </customSheetView>
  </customSheetViews>
  <mergeCells count="7">
    <mergeCell ref="B27:G27"/>
    <mergeCell ref="B13:G13"/>
    <mergeCell ref="B14:D14"/>
    <mergeCell ref="A1:G1"/>
    <mergeCell ref="A2:G2"/>
    <mergeCell ref="A4:G4"/>
    <mergeCell ref="B5:G5"/>
  </mergeCells>
  <phoneticPr fontId="25" type="noConversion"/>
  <printOptions horizontalCentered="1"/>
  <pageMargins left="0.74803149606299202" right="0.74803149606299202" top="0.74803149606299202" bottom="3.63" header="0.35" footer="3"/>
  <pageSetup paperSize="9" firstPageNumber="24" orientation="portrait" blackAndWhite="1" useFirstPageNumber="1" r:id="rId9"/>
  <headerFooter alignWithMargins="0">
    <oddHeader xml:space="preserve">&amp;C   </oddHeader>
    <oddFooter>&amp;C&amp;"Times New Roman,Bold"&amp;P</oddFooter>
  </headerFooter>
</worksheet>
</file>

<file path=xl/worksheets/sheet19.xml><?xml version="1.0" encoding="utf-8"?>
<worksheet xmlns="http://schemas.openxmlformats.org/spreadsheetml/2006/main" xmlns:r="http://schemas.openxmlformats.org/officeDocument/2006/relationships">
  <sheetPr syncVertical="1" syncRef="A91" transitionEvaluation="1" codeName="Sheet32"/>
  <dimension ref="A1:L89"/>
  <sheetViews>
    <sheetView view="pageBreakPreview" topLeftCell="A91" zoomScaleNormal="145" zoomScaleSheetLayoutView="115" workbookViewId="0">
      <selection activeCell="A77" sqref="A77:K102"/>
    </sheetView>
  </sheetViews>
  <sheetFormatPr defaultColWidth="11" defaultRowHeight="12.75"/>
  <cols>
    <col min="1" max="1" width="6.42578125" style="477" customWidth="1"/>
    <col min="2" max="2" width="8.140625" style="478" customWidth="1"/>
    <col min="3" max="3" width="34.5703125" style="395" customWidth="1"/>
    <col min="4" max="4" width="6.5703125" style="401" customWidth="1"/>
    <col min="5" max="5" width="9.42578125" style="401" customWidth="1"/>
    <col min="6" max="6" width="10.140625" style="1170" customWidth="1"/>
    <col min="7" max="7" width="8.5703125" style="395" customWidth="1"/>
    <col min="8" max="8" width="3.7109375" style="399" customWidth="1"/>
    <col min="9" max="16384" width="11" style="395"/>
  </cols>
  <sheetData>
    <row r="1" spans="1:8" ht="13.5" customHeight="1">
      <c r="A1" s="1439" t="s">
        <v>649</v>
      </c>
      <c r="B1" s="1439"/>
      <c r="C1" s="1439"/>
      <c r="D1" s="1439"/>
      <c r="E1" s="1439"/>
      <c r="F1" s="1439"/>
      <c r="G1" s="1439"/>
    </row>
    <row r="2" spans="1:8" ht="13.5" customHeight="1">
      <c r="A2" s="1439" t="s">
        <v>650</v>
      </c>
      <c r="B2" s="1439"/>
      <c r="C2" s="1439"/>
      <c r="D2" s="1439"/>
      <c r="E2" s="1439"/>
      <c r="F2" s="1439"/>
      <c r="G2" s="1439"/>
    </row>
    <row r="3" spans="1:8" ht="13.5" customHeight="1">
      <c r="A3" s="452"/>
      <c r="B3" s="453"/>
      <c r="C3" s="324"/>
      <c r="D3" s="311"/>
      <c r="E3" s="311"/>
      <c r="F3" s="1168"/>
      <c r="G3" s="324"/>
    </row>
    <row r="4" spans="1:8" ht="13.5" customHeight="1">
      <c r="A4" s="1396" t="s">
        <v>144</v>
      </c>
      <c r="B4" s="1396"/>
      <c r="C4" s="1396"/>
      <c r="D4" s="1396"/>
      <c r="E4" s="1396"/>
      <c r="F4" s="1396"/>
      <c r="G4" s="1396"/>
    </row>
    <row r="5" spans="1:8" ht="13.5" customHeight="1">
      <c r="A5" s="541"/>
      <c r="B5" s="1397"/>
      <c r="C5" s="1397"/>
      <c r="D5" s="1397"/>
      <c r="E5" s="1397"/>
      <c r="F5" s="1397"/>
      <c r="G5" s="1397"/>
    </row>
    <row r="6" spans="1:8" ht="13.5" customHeight="1">
      <c r="A6" s="541"/>
      <c r="B6" s="359"/>
      <c r="C6" s="359"/>
      <c r="D6" s="708"/>
      <c r="E6" s="709" t="s">
        <v>502</v>
      </c>
      <c r="F6" s="1160" t="s">
        <v>503</v>
      </c>
      <c r="G6" s="709" t="s">
        <v>718</v>
      </c>
    </row>
    <row r="7" spans="1:8" ht="13.5" customHeight="1">
      <c r="A7" s="541"/>
      <c r="B7" s="711" t="s">
        <v>504</v>
      </c>
      <c r="C7" s="359" t="s">
        <v>774</v>
      </c>
      <c r="D7" s="712" t="s">
        <v>657</v>
      </c>
      <c r="E7" s="361">
        <v>133693</v>
      </c>
      <c r="F7" s="1161">
        <v>877864</v>
      </c>
      <c r="G7" s="361">
        <f>SUM(E7:F7)</f>
        <v>1011557</v>
      </c>
    </row>
    <row r="8" spans="1:8" ht="13.5" customHeight="1">
      <c r="A8" s="541"/>
      <c r="B8" s="711" t="s">
        <v>505</v>
      </c>
      <c r="C8" s="714" t="s">
        <v>506</v>
      </c>
      <c r="D8" s="715"/>
      <c r="E8" s="362"/>
      <c r="F8" s="1162"/>
      <c r="G8" s="362"/>
    </row>
    <row r="9" spans="1:8" ht="13.5" customHeight="1">
      <c r="A9" s="541"/>
      <c r="B9" s="711"/>
      <c r="C9" s="714" t="s">
        <v>711</v>
      </c>
      <c r="D9" s="715" t="s">
        <v>657</v>
      </c>
      <c r="E9" s="362">
        <f>G37</f>
        <v>6019</v>
      </c>
      <c r="F9" s="1163">
        <f>G71</f>
        <v>38429</v>
      </c>
      <c r="G9" s="362">
        <f>SUM(E9:F9)</f>
        <v>44448</v>
      </c>
    </row>
    <row r="10" spans="1:8" ht="13.5" customHeight="1">
      <c r="A10" s="541"/>
      <c r="B10" s="718" t="s">
        <v>656</v>
      </c>
      <c r="C10" s="359" t="s">
        <v>673</v>
      </c>
      <c r="D10" s="719" t="s">
        <v>657</v>
      </c>
      <c r="E10" s="720">
        <f>SUM(E7:E9)</f>
        <v>139712</v>
      </c>
      <c r="F10" s="1164">
        <f>SUM(F7:F9)</f>
        <v>916293</v>
      </c>
      <c r="G10" s="720">
        <f>SUM(E10:F10)</f>
        <v>1056005</v>
      </c>
    </row>
    <row r="11" spans="1:8" ht="13.5" customHeight="1">
      <c r="A11" s="541"/>
      <c r="B11" s="711"/>
      <c r="C11" s="359"/>
      <c r="D11" s="360"/>
      <c r="E11" s="360"/>
      <c r="F11" s="1161"/>
      <c r="G11" s="360"/>
    </row>
    <row r="12" spans="1:8" ht="13.5" customHeight="1">
      <c r="A12" s="541"/>
      <c r="B12" s="711" t="s">
        <v>546</v>
      </c>
      <c r="C12" s="359" t="s">
        <v>547</v>
      </c>
      <c r="D12" s="359"/>
      <c r="E12" s="359"/>
      <c r="F12" s="1036"/>
      <c r="G12" s="359"/>
    </row>
    <row r="13" spans="1:8" ht="13.5" customHeight="1" thickBot="1">
      <c r="A13" s="725"/>
      <c r="B13" s="1394" t="s">
        <v>129</v>
      </c>
      <c r="C13" s="1394"/>
      <c r="D13" s="1394"/>
      <c r="E13" s="1394"/>
      <c r="F13" s="1394"/>
      <c r="G13" s="1394"/>
    </row>
    <row r="14" spans="1:8" ht="13.5" customHeight="1" thickTop="1" thickBot="1">
      <c r="A14" s="725"/>
      <c r="B14" s="1399" t="s">
        <v>557</v>
      </c>
      <c r="C14" s="1399"/>
      <c r="D14" s="1399"/>
      <c r="E14" s="696" t="s">
        <v>658</v>
      </c>
      <c r="F14" s="696" t="s">
        <v>558</v>
      </c>
      <c r="G14" s="729" t="s">
        <v>718</v>
      </c>
    </row>
    <row r="15" spans="1:8" s="396" customFormat="1" ht="13.5" customHeight="1" thickTop="1">
      <c r="A15" s="440"/>
      <c r="B15" s="446"/>
      <c r="C15" s="454"/>
      <c r="D15" s="398"/>
      <c r="E15" s="398"/>
      <c r="F15" s="1165"/>
      <c r="G15" s="398"/>
      <c r="H15" s="1134"/>
    </row>
    <row r="16" spans="1:8" ht="13.5" customHeight="1">
      <c r="A16" s="455"/>
      <c r="B16" s="456"/>
      <c r="C16" s="230" t="s">
        <v>660</v>
      </c>
      <c r="D16" s="457"/>
      <c r="E16" s="457"/>
      <c r="F16" s="1166"/>
      <c r="G16" s="457"/>
    </row>
    <row r="17" spans="1:9" ht="13.5" customHeight="1">
      <c r="A17" s="458" t="s">
        <v>661</v>
      </c>
      <c r="B17" s="463">
        <v>2215</v>
      </c>
      <c r="C17" s="229" t="s">
        <v>48</v>
      </c>
      <c r="D17" s="464"/>
      <c r="E17" s="464"/>
      <c r="F17" s="931"/>
      <c r="G17" s="464"/>
    </row>
    <row r="18" spans="1:9" ht="13.5" customHeight="1">
      <c r="A18" s="458"/>
      <c r="B18" s="465">
        <v>1</v>
      </c>
      <c r="C18" s="466" t="s">
        <v>49</v>
      </c>
      <c r="D18" s="464"/>
      <c r="E18" s="464"/>
      <c r="F18" s="931"/>
      <c r="G18" s="464"/>
    </row>
    <row r="19" spans="1:9" ht="13.5" customHeight="1">
      <c r="A19" s="458"/>
      <c r="B19" s="459">
        <v>1.101</v>
      </c>
      <c r="C19" s="229" t="s">
        <v>438</v>
      </c>
      <c r="D19" s="468"/>
      <c r="E19" s="468"/>
      <c r="F19" s="988"/>
      <c r="G19" s="468"/>
    </row>
    <row r="20" spans="1:9" ht="13.5" customHeight="1">
      <c r="A20" s="458"/>
      <c r="B20" s="159">
        <v>60</v>
      </c>
      <c r="C20" s="466" t="s">
        <v>423</v>
      </c>
      <c r="D20" s="468"/>
      <c r="E20" s="468"/>
      <c r="F20" s="988"/>
      <c r="G20" s="468"/>
    </row>
    <row r="21" spans="1:9" ht="13.5" customHeight="1">
      <c r="A21" s="458"/>
      <c r="B21" s="159">
        <v>45</v>
      </c>
      <c r="C21" s="466" t="s">
        <v>668</v>
      </c>
      <c r="D21" s="468"/>
      <c r="E21" s="468"/>
      <c r="F21" s="988"/>
      <c r="G21" s="468"/>
    </row>
    <row r="22" spans="1:9" ht="25.5">
      <c r="A22" s="458"/>
      <c r="B22" s="467" t="s">
        <v>487</v>
      </c>
      <c r="C22" s="466" t="s">
        <v>488</v>
      </c>
      <c r="D22" s="8"/>
      <c r="E22" s="35">
        <v>2405</v>
      </c>
      <c r="F22" s="36">
        <v>0</v>
      </c>
      <c r="G22" s="35">
        <f>SUM(E22:F22)</f>
        <v>2405</v>
      </c>
      <c r="I22" s="395" t="s">
        <v>450</v>
      </c>
    </row>
    <row r="23" spans="1:9" ht="13.5" customHeight="1">
      <c r="A23" s="458"/>
      <c r="B23" s="467" t="s">
        <v>28</v>
      </c>
      <c r="C23" s="466" t="s">
        <v>439</v>
      </c>
      <c r="D23" s="8"/>
      <c r="E23" s="35">
        <v>2249</v>
      </c>
      <c r="F23" s="36">
        <v>0</v>
      </c>
      <c r="G23" s="35">
        <f>SUM(E23:F23)</f>
        <v>2249</v>
      </c>
    </row>
    <row r="24" spans="1:9" ht="13.5" customHeight="1">
      <c r="A24" s="458" t="s">
        <v>656</v>
      </c>
      <c r="B24" s="159">
        <v>45</v>
      </c>
      <c r="C24" s="466" t="s">
        <v>668</v>
      </c>
      <c r="D24" s="468"/>
      <c r="E24" s="138">
        <f>SUM(E22:E23)</f>
        <v>4654</v>
      </c>
      <c r="F24" s="137">
        <f>SUM(F22:F23)</f>
        <v>0</v>
      </c>
      <c r="G24" s="469">
        <f>SUM(G22:G23)</f>
        <v>4654</v>
      </c>
    </row>
    <row r="25" spans="1:9" ht="13.5" customHeight="1">
      <c r="A25" s="458"/>
      <c r="B25" s="159"/>
      <c r="C25" s="466"/>
      <c r="D25" s="468"/>
      <c r="E25" s="165"/>
      <c r="F25" s="163"/>
      <c r="G25" s="468"/>
    </row>
    <row r="26" spans="1:9" ht="13.5" customHeight="1">
      <c r="A26" s="458"/>
      <c r="B26" s="471">
        <v>46</v>
      </c>
      <c r="C26" s="466" t="s">
        <v>669</v>
      </c>
      <c r="D26" s="468"/>
      <c r="E26" s="464"/>
      <c r="F26" s="36"/>
      <c r="G26" s="457"/>
    </row>
    <row r="27" spans="1:9" ht="25.5">
      <c r="A27" s="458"/>
      <c r="B27" s="467" t="s">
        <v>489</v>
      </c>
      <c r="C27" s="466" t="s">
        <v>488</v>
      </c>
      <c r="D27" s="165"/>
      <c r="E27" s="147">
        <v>268</v>
      </c>
      <c r="F27" s="148">
        <v>0</v>
      </c>
      <c r="G27" s="35">
        <f>SUM(E27:F27)</f>
        <v>268</v>
      </c>
    </row>
    <row r="28" spans="1:9" ht="13.5" customHeight="1">
      <c r="A28" s="458" t="s">
        <v>656</v>
      </c>
      <c r="B28" s="471">
        <v>46</v>
      </c>
      <c r="C28" s="466" t="s">
        <v>669</v>
      </c>
      <c r="D28" s="468"/>
      <c r="E28" s="138">
        <f>SUM(E27:E27)</f>
        <v>268</v>
      </c>
      <c r="F28" s="137">
        <f>SUM(F27:F27)</f>
        <v>0</v>
      </c>
      <c r="G28" s="469">
        <f>SUM(G27:G27)</f>
        <v>268</v>
      </c>
    </row>
    <row r="29" spans="1:9" ht="13.5" customHeight="1">
      <c r="A29" s="458"/>
      <c r="B29" s="467"/>
      <c r="C29" s="466"/>
      <c r="D29" s="468"/>
      <c r="E29" s="464"/>
      <c r="F29" s="148"/>
      <c r="G29" s="457"/>
    </row>
    <row r="30" spans="1:9" ht="13.5" customHeight="1">
      <c r="A30" s="458"/>
      <c r="B30" s="471">
        <v>47</v>
      </c>
      <c r="C30" s="466" t="s">
        <v>670</v>
      </c>
      <c r="D30" s="468"/>
      <c r="E30" s="464"/>
      <c r="F30" s="148"/>
      <c r="G30" s="457"/>
    </row>
    <row r="31" spans="1:9" ht="25.5">
      <c r="A31" s="458"/>
      <c r="B31" s="467" t="s">
        <v>491</v>
      </c>
      <c r="C31" s="466" t="s">
        <v>488</v>
      </c>
      <c r="D31" s="165"/>
      <c r="E31" s="165">
        <v>1097</v>
      </c>
      <c r="F31" s="163">
        <v>0</v>
      </c>
      <c r="G31" s="8">
        <f>SUM(E31:F31)</f>
        <v>1097</v>
      </c>
    </row>
    <row r="32" spans="1:9" ht="13.5" customHeight="1">
      <c r="A32" s="458" t="s">
        <v>656</v>
      </c>
      <c r="B32" s="471">
        <v>47</v>
      </c>
      <c r="C32" s="466" t="s">
        <v>670</v>
      </c>
      <c r="D32" s="468"/>
      <c r="E32" s="138">
        <f>SUM(E31:E31)</f>
        <v>1097</v>
      </c>
      <c r="F32" s="137">
        <f>SUM(F31:F31)</f>
        <v>0</v>
      </c>
      <c r="G32" s="469">
        <f>SUM(G31:G31)</f>
        <v>1097</v>
      </c>
    </row>
    <row r="33" spans="1:12" ht="13.5" customHeight="1">
      <c r="A33" s="458" t="s">
        <v>656</v>
      </c>
      <c r="B33" s="159">
        <v>60</v>
      </c>
      <c r="C33" s="466" t="s">
        <v>423</v>
      </c>
      <c r="D33" s="461"/>
      <c r="E33" s="11">
        <f>E32+E28+E24</f>
        <v>6019</v>
      </c>
      <c r="F33" s="12">
        <f>F32+F28+F24</f>
        <v>0</v>
      </c>
      <c r="G33" s="11">
        <f>G32+G28+G24</f>
        <v>6019</v>
      </c>
    </row>
    <row r="34" spans="1:12" ht="13.5" customHeight="1">
      <c r="A34" s="458" t="s">
        <v>656</v>
      </c>
      <c r="B34" s="459">
        <v>1.101</v>
      </c>
      <c r="C34" s="229" t="s">
        <v>438</v>
      </c>
      <c r="D34" s="461"/>
      <c r="E34" s="10">
        <f t="shared" ref="E34:F37" si="0">E33</f>
        <v>6019</v>
      </c>
      <c r="F34" s="13">
        <f t="shared" si="0"/>
        <v>0</v>
      </c>
      <c r="G34" s="460">
        <f>SUM(E34:F34)</f>
        <v>6019</v>
      </c>
      <c r="H34" s="399" t="s">
        <v>417</v>
      </c>
    </row>
    <row r="35" spans="1:12" ht="13.5" customHeight="1">
      <c r="A35" s="458" t="s">
        <v>656</v>
      </c>
      <c r="B35" s="465">
        <v>1</v>
      </c>
      <c r="C35" s="466" t="s">
        <v>49</v>
      </c>
      <c r="D35" s="461"/>
      <c r="E35" s="10">
        <f t="shared" si="0"/>
        <v>6019</v>
      </c>
      <c r="F35" s="13">
        <f t="shared" si="0"/>
        <v>0</v>
      </c>
      <c r="G35" s="10">
        <f>G34</f>
        <v>6019</v>
      </c>
    </row>
    <row r="36" spans="1:12" ht="13.5" customHeight="1">
      <c r="A36" s="458" t="s">
        <v>656</v>
      </c>
      <c r="B36" s="463">
        <v>2215</v>
      </c>
      <c r="C36" s="229" t="s">
        <v>48</v>
      </c>
      <c r="D36" s="461"/>
      <c r="E36" s="15">
        <f t="shared" si="0"/>
        <v>6019</v>
      </c>
      <c r="F36" s="742">
        <f t="shared" si="0"/>
        <v>0</v>
      </c>
      <c r="G36" s="1158">
        <f>SUM(E36:F36)</f>
        <v>6019</v>
      </c>
    </row>
    <row r="37" spans="1:12" ht="13.5" customHeight="1">
      <c r="A37" s="473" t="s">
        <v>656</v>
      </c>
      <c r="B37" s="474"/>
      <c r="C37" s="475" t="s">
        <v>660</v>
      </c>
      <c r="D37" s="460"/>
      <c r="E37" s="10">
        <f t="shared" si="0"/>
        <v>6019</v>
      </c>
      <c r="F37" s="13">
        <f t="shared" si="0"/>
        <v>0</v>
      </c>
      <c r="G37" s="10">
        <f>G36</f>
        <v>6019</v>
      </c>
    </row>
    <row r="38" spans="1:12">
      <c r="A38" s="458"/>
      <c r="B38" s="476"/>
      <c r="C38" s="229"/>
      <c r="D38" s="461"/>
      <c r="E38" s="461"/>
      <c r="F38" s="9"/>
      <c r="G38" s="461"/>
    </row>
    <row r="39" spans="1:12">
      <c r="A39" s="458"/>
      <c r="B39" s="476"/>
      <c r="C39" s="229" t="s">
        <v>613</v>
      </c>
      <c r="D39" s="461"/>
      <c r="E39" s="457"/>
      <c r="F39" s="36"/>
      <c r="G39" s="457"/>
    </row>
    <row r="40" spans="1:12" ht="25.5">
      <c r="A40" s="458" t="s">
        <v>661</v>
      </c>
      <c r="B40" s="463">
        <v>4215</v>
      </c>
      <c r="C40" s="229" t="s">
        <v>373</v>
      </c>
      <c r="D40" s="468"/>
      <c r="E40" s="464"/>
      <c r="F40" s="148"/>
      <c r="G40" s="464"/>
    </row>
    <row r="41" spans="1:12">
      <c r="A41" s="458"/>
      <c r="B41" s="465">
        <v>1</v>
      </c>
      <c r="C41" s="466" t="s">
        <v>49</v>
      </c>
      <c r="D41" s="468"/>
      <c r="E41" s="464"/>
      <c r="F41" s="148"/>
      <c r="G41" s="464"/>
    </row>
    <row r="42" spans="1:12">
      <c r="A42" s="458"/>
      <c r="B42" s="459">
        <v>1.101</v>
      </c>
      <c r="C42" s="229" t="s">
        <v>374</v>
      </c>
      <c r="D42" s="468"/>
      <c r="E42" s="464"/>
      <c r="F42" s="148"/>
      <c r="G42" s="464"/>
    </row>
    <row r="43" spans="1:12">
      <c r="A43" s="458"/>
      <c r="B43" s="465">
        <v>60</v>
      </c>
      <c r="C43" s="466" t="s">
        <v>492</v>
      </c>
      <c r="D43" s="461"/>
      <c r="E43" s="461"/>
      <c r="F43" s="9"/>
      <c r="G43" s="461"/>
      <c r="H43" s="1171"/>
      <c r="I43" s="461"/>
      <c r="J43" s="461"/>
      <c r="K43" s="461"/>
      <c r="L43" s="461"/>
    </row>
    <row r="44" spans="1:12">
      <c r="A44" s="458"/>
      <c r="B44" s="465" t="s">
        <v>712</v>
      </c>
      <c r="C44" s="466" t="s">
        <v>493</v>
      </c>
      <c r="D44" s="8"/>
      <c r="E44" s="35">
        <v>2520</v>
      </c>
      <c r="F44" s="36">
        <v>0</v>
      </c>
      <c r="G44" s="8">
        <f>E44</f>
        <v>2520</v>
      </c>
      <c r="H44" s="1172" t="s">
        <v>417</v>
      </c>
      <c r="I44" s="9"/>
      <c r="J44" s="35"/>
      <c r="K44" s="9"/>
      <c r="L44" s="8"/>
    </row>
    <row r="45" spans="1:12">
      <c r="A45" s="458"/>
      <c r="B45" s="459"/>
      <c r="C45" s="229"/>
      <c r="D45" s="468"/>
      <c r="E45" s="464"/>
      <c r="F45" s="148"/>
      <c r="G45" s="464"/>
    </row>
    <row r="46" spans="1:12">
      <c r="A46" s="458"/>
      <c r="B46" s="465">
        <v>61</v>
      </c>
      <c r="C46" s="466" t="s">
        <v>494</v>
      </c>
      <c r="D46" s="461"/>
      <c r="E46" s="457"/>
      <c r="F46" s="9"/>
      <c r="G46" s="461"/>
      <c r="H46" s="1171"/>
      <c r="I46" s="461"/>
      <c r="J46" s="461"/>
      <c r="K46" s="461"/>
      <c r="L46" s="461"/>
    </row>
    <row r="47" spans="1:12">
      <c r="A47" s="458"/>
      <c r="B47" s="465" t="s">
        <v>697</v>
      </c>
      <c r="C47" s="1175" t="s">
        <v>495</v>
      </c>
      <c r="D47" s="8"/>
      <c r="E47" s="1096">
        <v>1241</v>
      </c>
      <c r="F47" s="9">
        <v>0</v>
      </c>
      <c r="G47" s="865">
        <f>E47</f>
        <v>1241</v>
      </c>
      <c r="H47" s="1171" t="s">
        <v>417</v>
      </c>
      <c r="I47" s="9"/>
      <c r="J47" s="8"/>
      <c r="K47" s="9"/>
      <c r="L47" s="8"/>
    </row>
    <row r="48" spans="1:12">
      <c r="A48" s="458"/>
      <c r="B48" s="459"/>
      <c r="C48" s="229"/>
      <c r="D48" s="468"/>
      <c r="E48" s="863"/>
      <c r="F48" s="148"/>
      <c r="G48" s="863"/>
    </row>
    <row r="49" spans="1:12">
      <c r="A49" s="458"/>
      <c r="B49" s="465">
        <v>70</v>
      </c>
      <c r="C49" s="466" t="s">
        <v>555</v>
      </c>
      <c r="D49" s="461"/>
      <c r="E49" s="864"/>
      <c r="F49" s="9"/>
      <c r="G49" s="864"/>
      <c r="H49" s="1171"/>
      <c r="I49" s="461"/>
      <c r="J49" s="461"/>
      <c r="K49" s="461"/>
      <c r="L49" s="461"/>
    </row>
    <row r="50" spans="1:12">
      <c r="A50" s="458"/>
      <c r="B50" s="465" t="s">
        <v>496</v>
      </c>
      <c r="C50" s="466" t="s">
        <v>497</v>
      </c>
      <c r="D50" s="8"/>
      <c r="E50" s="865">
        <v>642</v>
      </c>
      <c r="F50" s="9">
        <v>0</v>
      </c>
      <c r="G50" s="865">
        <f>E50</f>
        <v>642</v>
      </c>
      <c r="H50" s="1173" t="s">
        <v>417</v>
      </c>
      <c r="I50" s="9"/>
      <c r="J50" s="9"/>
      <c r="K50" s="9"/>
      <c r="L50" s="9"/>
    </row>
    <row r="51" spans="1:12">
      <c r="A51" s="458"/>
      <c r="B51" s="465"/>
      <c r="C51" s="466"/>
      <c r="D51" s="8"/>
      <c r="E51" s="865"/>
      <c r="F51" s="9"/>
      <c r="G51" s="865"/>
      <c r="H51" s="1173"/>
      <c r="I51" s="9"/>
      <c r="J51" s="9"/>
      <c r="K51" s="9"/>
      <c r="L51" s="9"/>
    </row>
    <row r="52" spans="1:12">
      <c r="A52" s="458"/>
      <c r="B52" s="465">
        <v>73</v>
      </c>
      <c r="C52" s="466" t="s">
        <v>398</v>
      </c>
      <c r="D52" s="468"/>
      <c r="E52" s="464"/>
      <c r="F52" s="148"/>
      <c r="G52" s="464"/>
      <c r="I52" s="9"/>
      <c r="J52" s="9"/>
      <c r="K52" s="9"/>
      <c r="L52" s="9"/>
    </row>
    <row r="53" spans="1:12" ht="38.25">
      <c r="A53" s="458"/>
      <c r="B53" s="465" t="s">
        <v>146</v>
      </c>
      <c r="C53" s="466" t="s">
        <v>401</v>
      </c>
      <c r="D53" s="468"/>
      <c r="E53" s="464">
        <v>10900</v>
      </c>
      <c r="F53" s="148">
        <v>0</v>
      </c>
      <c r="G53" s="464">
        <f>SUM(E53:F53)</f>
        <v>10900</v>
      </c>
      <c r="H53" s="399" t="s">
        <v>759</v>
      </c>
      <c r="I53" s="9"/>
      <c r="J53" s="9"/>
      <c r="K53" s="9"/>
      <c r="L53" s="9"/>
    </row>
    <row r="54" spans="1:12">
      <c r="A54" s="458"/>
      <c r="B54" s="459"/>
      <c r="C54" s="229"/>
      <c r="D54" s="468"/>
      <c r="E54" s="464"/>
      <c r="F54" s="148"/>
      <c r="G54" s="464"/>
      <c r="I54" s="9"/>
      <c r="J54" s="9"/>
      <c r="K54" s="9"/>
      <c r="L54" s="9"/>
    </row>
    <row r="55" spans="1:12">
      <c r="A55" s="458"/>
      <c r="B55" s="465">
        <v>74</v>
      </c>
      <c r="C55" s="466" t="s">
        <v>614</v>
      </c>
      <c r="D55" s="461"/>
      <c r="E55" s="8"/>
      <c r="F55" s="9"/>
      <c r="G55" s="8"/>
      <c r="I55" s="9"/>
      <c r="J55" s="9"/>
      <c r="K55" s="9"/>
      <c r="L55" s="9"/>
    </row>
    <row r="56" spans="1:12" ht="25.5">
      <c r="A56" s="458"/>
      <c r="B56" s="465" t="s">
        <v>147</v>
      </c>
      <c r="C56" s="466" t="s">
        <v>402</v>
      </c>
      <c r="D56" s="8"/>
      <c r="E56" s="8">
        <v>20000</v>
      </c>
      <c r="F56" s="9">
        <v>0</v>
      </c>
      <c r="G56" s="8">
        <f>E56+F56</f>
        <v>20000</v>
      </c>
      <c r="H56" s="399" t="s">
        <v>759</v>
      </c>
      <c r="I56" s="9"/>
      <c r="J56" s="9"/>
      <c r="K56" s="9"/>
      <c r="L56" s="9"/>
    </row>
    <row r="57" spans="1:12">
      <c r="A57" s="458"/>
      <c r="B57" s="459">
        <v>1.101</v>
      </c>
      <c r="C57" s="229" t="s">
        <v>374</v>
      </c>
      <c r="D57" s="8"/>
      <c r="E57" s="354">
        <f>+E50+E47+E44+E56+E53</f>
        <v>35303</v>
      </c>
      <c r="F57" s="293">
        <f>+F50+F47+F44+F56+F53</f>
        <v>0</v>
      </c>
      <c r="G57" s="354">
        <f>+G50+G47+G44+G56+G53</f>
        <v>35303</v>
      </c>
      <c r="H57" s="1173"/>
      <c r="I57" s="9"/>
      <c r="J57" s="9"/>
      <c r="K57" s="9"/>
      <c r="L57" s="9"/>
    </row>
    <row r="58" spans="1:12">
      <c r="A58" s="458"/>
      <c r="B58" s="459"/>
      <c r="C58" s="229"/>
      <c r="D58" s="8"/>
      <c r="E58" s="865"/>
      <c r="F58" s="9"/>
      <c r="G58" s="865"/>
      <c r="H58" s="1173"/>
      <c r="I58" s="9"/>
      <c r="J58" s="9"/>
      <c r="K58" s="9"/>
      <c r="L58" s="9"/>
    </row>
    <row r="59" spans="1:12">
      <c r="A59" s="458"/>
      <c r="B59" s="459">
        <v>1.1020000000000001</v>
      </c>
      <c r="C59" s="229" t="s">
        <v>615</v>
      </c>
      <c r="D59" s="461"/>
      <c r="E59" s="864"/>
      <c r="F59" s="9"/>
      <c r="G59" s="864"/>
      <c r="H59" s="1171"/>
      <c r="I59" s="461"/>
      <c r="J59" s="461"/>
      <c r="K59" s="461"/>
      <c r="L59" s="461"/>
    </row>
    <row r="60" spans="1:12">
      <c r="A60" s="458"/>
      <c r="B60" s="159">
        <v>34</v>
      </c>
      <c r="C60" s="101" t="s">
        <v>616</v>
      </c>
      <c r="D60" s="461"/>
      <c r="E60" s="864"/>
      <c r="F60" s="9"/>
      <c r="G60" s="864"/>
      <c r="H60" s="1171"/>
      <c r="I60" s="461"/>
      <c r="J60" s="461"/>
      <c r="K60" s="461"/>
      <c r="L60" s="461"/>
    </row>
    <row r="61" spans="1:12">
      <c r="A61" s="458"/>
      <c r="B61" s="471">
        <v>46</v>
      </c>
      <c r="C61" s="466" t="s">
        <v>669</v>
      </c>
      <c r="D61" s="461"/>
      <c r="E61" s="864"/>
      <c r="F61" s="9"/>
      <c r="G61" s="864"/>
      <c r="H61" s="1171"/>
      <c r="I61" s="461"/>
      <c r="J61" s="461"/>
      <c r="K61" s="461"/>
      <c r="L61" s="461"/>
    </row>
    <row r="62" spans="1:12" ht="25.5">
      <c r="A62" s="458"/>
      <c r="B62" s="467" t="s">
        <v>501</v>
      </c>
      <c r="C62" s="466" t="s">
        <v>148</v>
      </c>
      <c r="D62" s="8"/>
      <c r="E62" s="865">
        <v>1430</v>
      </c>
      <c r="F62" s="9">
        <v>0</v>
      </c>
      <c r="G62" s="865">
        <f>E62</f>
        <v>1430</v>
      </c>
      <c r="H62" s="1171" t="s">
        <v>417</v>
      </c>
      <c r="I62" s="9"/>
      <c r="J62" s="8"/>
      <c r="K62" s="9"/>
      <c r="L62" s="8"/>
    </row>
    <row r="63" spans="1:12">
      <c r="A63" s="458"/>
      <c r="B63" s="159">
        <v>34</v>
      </c>
      <c r="C63" s="101" t="s">
        <v>616</v>
      </c>
      <c r="D63" s="461"/>
      <c r="E63" s="354">
        <f t="shared" ref="E63:G64" si="1">E62</f>
        <v>1430</v>
      </c>
      <c r="F63" s="13">
        <f t="shared" si="1"/>
        <v>0</v>
      </c>
      <c r="G63" s="354">
        <f t="shared" si="1"/>
        <v>1430</v>
      </c>
      <c r="H63" s="1174"/>
      <c r="I63" s="464"/>
      <c r="J63" s="464"/>
      <c r="K63" s="464"/>
      <c r="L63" s="464"/>
    </row>
    <row r="64" spans="1:12">
      <c r="A64" s="458"/>
      <c r="B64" s="459">
        <v>1.1020000000000001</v>
      </c>
      <c r="C64" s="229" t="s">
        <v>615</v>
      </c>
      <c r="D64" s="461"/>
      <c r="E64" s="10">
        <f t="shared" si="1"/>
        <v>1430</v>
      </c>
      <c r="F64" s="13">
        <f t="shared" si="1"/>
        <v>0</v>
      </c>
      <c r="G64" s="10">
        <f t="shared" si="1"/>
        <v>1430</v>
      </c>
      <c r="H64" s="1174"/>
      <c r="I64" s="464"/>
      <c r="J64" s="464"/>
      <c r="K64" s="464"/>
      <c r="L64" s="464"/>
    </row>
    <row r="65" spans="1:12">
      <c r="A65" s="458"/>
      <c r="B65" s="465">
        <v>1</v>
      </c>
      <c r="C65" s="466" t="s">
        <v>49</v>
      </c>
      <c r="D65" s="461"/>
      <c r="E65" s="803">
        <f>E64+E57</f>
        <v>36733</v>
      </c>
      <c r="F65" s="12">
        <f>F64+F57</f>
        <v>0</v>
      </c>
      <c r="G65" s="803">
        <f>G64+G57</f>
        <v>36733</v>
      </c>
      <c r="H65" s="1174"/>
      <c r="I65" s="464"/>
      <c r="J65" s="464"/>
      <c r="K65" s="464"/>
      <c r="L65" s="464"/>
    </row>
    <row r="66" spans="1:12">
      <c r="A66" s="458"/>
      <c r="B66" s="465"/>
      <c r="C66" s="466"/>
      <c r="D66" s="468"/>
      <c r="E66" s="464"/>
      <c r="F66" s="148"/>
      <c r="G66" s="464"/>
      <c r="H66" s="1174"/>
      <c r="I66" s="464"/>
      <c r="J66" s="464"/>
      <c r="K66" s="464"/>
      <c r="L66" s="464"/>
    </row>
    <row r="67" spans="1:12">
      <c r="A67" s="458"/>
      <c r="B67" s="459">
        <v>2.1059999999999999</v>
      </c>
      <c r="C67" s="229" t="s">
        <v>498</v>
      </c>
      <c r="D67" s="468"/>
      <c r="E67" s="464"/>
      <c r="F67" s="148"/>
      <c r="G67" s="464"/>
      <c r="H67" s="1174"/>
      <c r="I67" s="464"/>
      <c r="J67" s="464"/>
      <c r="K67" s="464"/>
      <c r="L67" s="464"/>
    </row>
    <row r="68" spans="1:12" ht="25.5">
      <c r="A68" s="458"/>
      <c r="B68" s="159">
        <v>61</v>
      </c>
      <c r="C68" s="466" t="s">
        <v>499</v>
      </c>
      <c r="D68" s="461"/>
      <c r="E68" s="461"/>
      <c r="F68" s="9"/>
      <c r="G68" s="461"/>
      <c r="H68" s="1171"/>
      <c r="I68" s="461"/>
      <c r="J68" s="461"/>
      <c r="K68" s="461"/>
      <c r="L68" s="461"/>
    </row>
    <row r="69" spans="1:12" ht="25.5">
      <c r="A69" s="470"/>
      <c r="B69" s="862" t="s">
        <v>697</v>
      </c>
      <c r="C69" s="472" t="s">
        <v>500</v>
      </c>
      <c r="D69" s="11"/>
      <c r="E69" s="11">
        <v>1696</v>
      </c>
      <c r="F69" s="12">
        <v>0</v>
      </c>
      <c r="G69" s="11">
        <f>E69</f>
        <v>1696</v>
      </c>
      <c r="H69" s="1171" t="s">
        <v>417</v>
      </c>
      <c r="I69" s="9"/>
      <c r="J69" s="8"/>
      <c r="K69" s="9"/>
      <c r="L69" s="8"/>
    </row>
    <row r="70" spans="1:12" ht="25.5">
      <c r="A70" s="470" t="s">
        <v>656</v>
      </c>
      <c r="B70" s="1159">
        <v>4215</v>
      </c>
      <c r="C70" s="861" t="s">
        <v>373</v>
      </c>
      <c r="D70" s="462"/>
      <c r="E70" s="11">
        <f>E69+E65</f>
        <v>38429</v>
      </c>
      <c r="F70" s="12">
        <f>F69+F65</f>
        <v>0</v>
      </c>
      <c r="G70" s="11">
        <f>G69+G65</f>
        <v>38429</v>
      </c>
    </row>
    <row r="71" spans="1:12">
      <c r="A71" s="473" t="s">
        <v>656</v>
      </c>
      <c r="B71" s="474"/>
      <c r="C71" s="475" t="s">
        <v>613</v>
      </c>
      <c r="D71" s="460"/>
      <c r="E71" s="10">
        <f>E70</f>
        <v>38429</v>
      </c>
      <c r="F71" s="13">
        <f>F70</f>
        <v>0</v>
      </c>
      <c r="G71" s="10">
        <f>G70</f>
        <v>38429</v>
      </c>
    </row>
    <row r="72" spans="1:12">
      <c r="A72" s="473" t="s">
        <v>656</v>
      </c>
      <c r="B72" s="474"/>
      <c r="C72" s="475" t="s">
        <v>657</v>
      </c>
      <c r="D72" s="460"/>
      <c r="E72" s="460">
        <f>E71+E37</f>
        <v>44448</v>
      </c>
      <c r="F72" s="13">
        <f>F71+F37</f>
        <v>0</v>
      </c>
      <c r="G72" s="460">
        <f>G71+G37</f>
        <v>44448</v>
      </c>
    </row>
    <row r="73" spans="1:12">
      <c r="B73" s="402" t="s">
        <v>145</v>
      </c>
      <c r="D73" s="404"/>
      <c r="E73" s="404"/>
      <c r="F73" s="148"/>
      <c r="G73" s="404"/>
    </row>
    <row r="74" spans="1:12" ht="37.5" customHeight="1">
      <c r="B74" s="1440" t="s">
        <v>581</v>
      </c>
      <c r="C74" s="1414"/>
      <c r="D74" s="1414"/>
      <c r="E74" s="1414"/>
      <c r="F74" s="1414"/>
      <c r="G74" s="1414"/>
    </row>
    <row r="75" spans="1:12">
      <c r="D75" s="404"/>
      <c r="E75" s="404"/>
      <c r="F75" s="1167"/>
      <c r="G75" s="404"/>
    </row>
    <row r="76" spans="1:12">
      <c r="D76" s="404"/>
      <c r="E76" s="404"/>
      <c r="F76" s="1167"/>
      <c r="G76" s="404"/>
    </row>
    <row r="77" spans="1:12" ht="13.5" thickBot="1">
      <c r="F77" s="1167"/>
      <c r="G77" s="401"/>
    </row>
    <row r="78" spans="1:12" ht="26.25" thickTop="1">
      <c r="B78" s="705" t="s">
        <v>750</v>
      </c>
      <c r="C78" s="705" t="s">
        <v>751</v>
      </c>
      <c r="D78" s="728" t="s">
        <v>752</v>
      </c>
      <c r="E78" s="705" t="s">
        <v>753</v>
      </c>
      <c r="F78" s="1169" t="s">
        <v>659</v>
      </c>
      <c r="G78" s="741" t="s">
        <v>718</v>
      </c>
    </row>
    <row r="79" spans="1:12">
      <c r="F79" s="1167"/>
      <c r="G79" s="401"/>
    </row>
    <row r="80" spans="1:12">
      <c r="B80" s="395">
        <v>0</v>
      </c>
      <c r="C80" s="395">
        <v>0</v>
      </c>
      <c r="D80" s="395">
        <f>D81+D83-D82</f>
        <v>44448</v>
      </c>
      <c r="E80" s="395">
        <v>0</v>
      </c>
      <c r="F80" s="1170">
        <v>0</v>
      </c>
      <c r="G80" s="395">
        <f>G72</f>
        <v>44448</v>
      </c>
    </row>
    <row r="81" spans="2:7">
      <c r="D81" s="401">
        <v>20000</v>
      </c>
      <c r="F81" s="1167"/>
      <c r="G81" s="401"/>
    </row>
    <row r="82" spans="2:7">
      <c r="C82" s="395" t="s">
        <v>329</v>
      </c>
      <c r="D82" s="401">
        <v>6452</v>
      </c>
    </row>
    <row r="83" spans="2:7">
      <c r="C83" s="395" t="s">
        <v>435</v>
      </c>
      <c r="D83" s="401">
        <f>G53+G56</f>
        <v>30900</v>
      </c>
    </row>
    <row r="86" spans="2:7">
      <c r="B86" s="478" t="s">
        <v>102</v>
      </c>
      <c r="E86" s="401" t="s">
        <v>108</v>
      </c>
      <c r="F86" s="1170" t="s">
        <v>104</v>
      </c>
      <c r="G86" s="395" t="s">
        <v>105</v>
      </c>
    </row>
    <row r="87" spans="2:7">
      <c r="C87" s="395" t="s">
        <v>103</v>
      </c>
      <c r="E87" s="401">
        <v>200</v>
      </c>
      <c r="F87" s="1170">
        <v>170</v>
      </c>
      <c r="G87" s="395">
        <v>30</v>
      </c>
    </row>
    <row r="88" spans="2:7">
      <c r="C88" s="395" t="s">
        <v>106</v>
      </c>
    </row>
    <row r="89" spans="2:7">
      <c r="C89" s="395" t="s">
        <v>107</v>
      </c>
      <c r="E89" s="401">
        <v>109</v>
      </c>
      <c r="F89" s="1170">
        <v>109</v>
      </c>
      <c r="G89" s="395">
        <v>0</v>
      </c>
    </row>
  </sheetData>
  <customSheetViews>
    <customSheetView guid="{44B5F5DE-C96C-4269-969A-574D4EEEEEF5}" scale="115" showPageBreaks="1" view="pageBreakPreview" showRuler="0" topLeftCell="A4">
      <selection activeCell="A38" sqref="A38:IV38"/>
      <pageMargins left="0.74803149606299202" right="0.39370078740157499" top="0.74803149606299202" bottom="0.90551181102362199" header="0.511811023622047" footer="0.59055118110236204"/>
      <printOptions horizontalCentered="1"/>
      <pageSetup paperSize="9" firstPageNumber="48" orientation="landscape" blackAndWhite="1" useFirstPageNumber="1" r:id="rId1"/>
      <headerFooter alignWithMargins="0">
        <oddHeader xml:space="preserve">&amp;C   </oddHeader>
        <oddFooter>&amp;C&amp;"Times New Roman,Bold"   Vol-III     -    &amp;P</oddFooter>
      </headerFooter>
    </customSheetView>
    <customSheetView guid="{51C53396-99BF-439E-80DF-007983187621}" scale="115" showPageBreaks="1" printArea="1" view="pageBreakPreview" showRuler="0" topLeftCell="B1">
      <selection sqref="A1:IV65536"/>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cale="115" showPageBreaks="1" view="pageBreakPreview" showRuler="0">
      <selection activeCell="M15" sqref="M15"/>
      <pageMargins left="0.74803149606299202" right="0.39370078740157499" top="0.74803149606299202" bottom="0.90551181102362199" header="0.511811023622047" footer="0.59055118110236204"/>
      <printOptions horizontalCentered="1"/>
      <pageSetup paperSize="9" firstPageNumber="48" orientation="landscape" blackAndWhite="1" useFirstPageNumber="1" r:id="rId3"/>
      <headerFooter alignWithMargins="0">
        <oddHeader xml:space="preserve">&amp;C   </oddHeader>
        <oddFooter>&amp;C&amp;"Times New Roman,Bold"   Vol-III     -    &amp;P</oddFooter>
      </headerFooter>
    </customSheetView>
    <customSheetView guid="{F7D04FF6-8BBF-4270-9EF9-DD67F24468EA}" scale="115" showPageBreaks="1" view="pageBreakPreview" showRuler="0" topLeftCell="A230">
      <selection activeCell="B253" sqref="B253"/>
      <pageMargins left="0.74803149606299202" right="0.39370078740157499" top="0.74803149606299202" bottom="0.90551181102362199" header="0.511811023622047" footer="0.59055118110236204"/>
      <printOptions horizontalCentered="1"/>
      <pageSetup paperSize="9" firstPageNumber="48" orientation="landscape" blackAndWhite="1" useFirstPageNumber="1" r:id="rId4"/>
      <headerFooter alignWithMargins="0">
        <oddHeader xml:space="preserve">&amp;C   </oddHeader>
        <oddFooter>&amp;C&amp;"Times New Roman,Bold"   Vol-III     -    &amp;P</oddFooter>
      </headerFooter>
    </customSheetView>
    <customSheetView guid="{73C19A37-4EEB-4DC6-935E-CC3901B52293}" scale="115" showPageBreaks="1" view="pageBreakPreview" showRuler="0">
      <selection activeCell="M15" sqref="M15"/>
      <pageMargins left="0.74803149606299202" right="0.39370078740157499" top="0.74803149606299202" bottom="0.90551181102362199" header="0.511811023622047" footer="0.59055118110236204"/>
      <printOptions horizontalCentered="1"/>
      <pageSetup paperSize="9" firstPageNumber="48" orientation="landscape" blackAndWhite="1" useFirstPageNumber="1" r:id="rId5"/>
      <headerFooter alignWithMargins="0">
        <oddHeader xml:space="preserve">&amp;C   </oddHeader>
        <oddFooter>&amp;C&amp;"Times New Roman,Bold"   Vol-III     -    &amp;P</oddFooter>
      </headerFooter>
    </customSheetView>
    <customSheetView guid="{63DB0950-E90F-4380-862C-985B5EB19119}" scale="115" showPageBreaks="1" view="pageBreakPreview" showRuler="0" topLeftCell="A230">
      <selection activeCell="B253" sqref="B253"/>
      <pageMargins left="0.74803149606299202" right="0.39370078740157499" top="0.74803149606299202" bottom="0.90551181102362199" header="0.511811023622047" footer="0.59055118110236204"/>
      <printOptions horizontalCentered="1"/>
      <pageSetup paperSize="9" firstPageNumber="48" orientation="landscape" blackAndWhite="1" useFirstPageNumber="1" r:id="rId6"/>
      <headerFooter alignWithMargins="0">
        <oddHeader xml:space="preserve">&amp;C   </oddHeader>
        <oddFooter>&amp;C&amp;"Times New Roman,Bold"   Vol-III     -    &amp;P</oddFooter>
      </headerFooter>
    </customSheetView>
    <customSheetView guid="{F13B090A-ECDA-4418-9F13-644A873400E7}" scale="115" showPageBreaks="1" view="pageBreakPreview" showRuler="0">
      <selection activeCell="M15" sqref="M15"/>
      <pageMargins left="0.74803149606299202" right="0.39370078740157499" top="0.74803149606299202" bottom="0.90551181102362199" header="0.511811023622047" footer="0.59055118110236204"/>
      <printOptions horizontalCentered="1"/>
      <pageSetup paperSize="9" firstPageNumber="48" orientation="landscape" blackAndWhite="1" useFirstPageNumber="1" r:id="rId7"/>
      <headerFooter alignWithMargins="0">
        <oddHeader xml:space="preserve">&amp;C   </oddHeader>
        <oddFooter>&amp;C&amp;"Times New Roman,Bold"   Vol-III     -    &amp;P</oddFooter>
      </headerFooter>
    </customSheetView>
    <customSheetView guid="{9AB94DEC-E115-4D58-A012-E99EA3B9CE7A}" showPageBreaks="1" printArea="1" view="pageBreakPreview" showRuler="0" topLeftCell="A28">
      <selection activeCell="E53" sqref="E53"/>
      <pageMargins left="0.74803149606299202" right="0.74803149606299202" top="0.74803149606299202" bottom="3.63" header="0.35" footer="3"/>
      <printOptions horizontalCentered="1"/>
      <pageSetup paperSize="9" firstPageNumber="25" orientation="portrait" blackAndWhite="1" useFirstPageNumber="1" r:id="rId8"/>
      <headerFooter alignWithMargins="0">
        <oddHeader xml:space="preserve">&amp;C   </oddHeader>
        <oddFooter>&amp;C&amp;"Times New Roman,Bold"&amp;P</oddFooter>
      </headerFooter>
    </customSheetView>
  </customSheetViews>
  <mergeCells count="7">
    <mergeCell ref="A1:G1"/>
    <mergeCell ref="A4:G4"/>
    <mergeCell ref="B5:G5"/>
    <mergeCell ref="B74:G74"/>
    <mergeCell ref="B13:G13"/>
    <mergeCell ref="B14:D14"/>
    <mergeCell ref="A2:G2"/>
  </mergeCells>
  <phoneticPr fontId="25" type="noConversion"/>
  <printOptions horizontalCentered="1"/>
  <pageMargins left="0.74803149606299202" right="0.74803149606299202" top="0.74803149606299202" bottom="3.63" header="0.35" footer="3"/>
  <pageSetup paperSize="9" firstPageNumber="25" orientation="portrait" blackAndWhite="1" useFirstPageNumber="1" r:id="rId9"/>
  <headerFooter alignWithMargins="0">
    <oddHeader xml:space="preserve">&amp;C   </oddHeader>
    <oddFooter>&amp;C&amp;"Times New Roman,Bold"&amp;P</oddFooter>
  </headerFooter>
  <legacyDrawing r:id="rId10"/>
</worksheet>
</file>

<file path=xl/worksheets/sheet2.xml><?xml version="1.0" encoding="utf-8"?>
<worksheet xmlns="http://schemas.openxmlformats.org/spreadsheetml/2006/main" xmlns:r="http://schemas.openxmlformats.org/officeDocument/2006/relationships">
  <sheetPr codeName="Sheet2"/>
  <dimension ref="A1:H35"/>
  <sheetViews>
    <sheetView tabSelected="1" view="pageBreakPreview" zoomScale="115" zoomScaleNormal="175" zoomScaleSheetLayoutView="145" workbookViewId="0">
      <selection activeCell="I29" sqref="I1:K65536"/>
    </sheetView>
  </sheetViews>
  <sheetFormatPr defaultRowHeight="12.75"/>
  <cols>
    <col min="1" max="1" width="3.7109375" style="267" customWidth="1"/>
    <col min="2" max="2" width="5.42578125" style="278" customWidth="1"/>
    <col min="3" max="3" width="39.7109375" style="278" customWidth="1"/>
    <col min="4" max="4" width="6.7109375" style="267" customWidth="1"/>
    <col min="5" max="7" width="8.7109375" style="242" customWidth="1"/>
    <col min="8" max="8" width="5.7109375" style="242" customWidth="1"/>
    <col min="9" max="16384" width="9.140625" style="242"/>
  </cols>
  <sheetData>
    <row r="1" spans="1:8" ht="15.75">
      <c r="A1" s="1387" t="s">
        <v>128</v>
      </c>
      <c r="B1" s="1387"/>
      <c r="C1" s="1387"/>
      <c r="D1" s="1387"/>
      <c r="E1" s="1387"/>
      <c r="F1" s="1387"/>
      <c r="G1" s="1387"/>
      <c r="H1" s="1387"/>
    </row>
    <row r="2" spans="1:8" ht="13.5" customHeight="1">
      <c r="A2" s="1390" t="s">
        <v>127</v>
      </c>
      <c r="B2" s="1390"/>
      <c r="C2" s="1390"/>
      <c r="D2" s="1390"/>
      <c r="E2" s="1390"/>
      <c r="F2" s="1390"/>
      <c r="G2" s="1390"/>
      <c r="H2" s="1390"/>
    </row>
    <row r="3" spans="1:8" ht="15" customHeight="1">
      <c r="A3" s="1390" t="s">
        <v>8</v>
      </c>
      <c r="B3" s="1390"/>
      <c r="C3" s="1390"/>
      <c r="D3" s="1390"/>
      <c r="E3" s="1390"/>
      <c r="F3" s="1390"/>
      <c r="G3" s="1390"/>
      <c r="H3" s="1390"/>
    </row>
    <row r="4" spans="1:8" ht="13.5" thickBot="1">
      <c r="B4" s="1389" t="s">
        <v>129</v>
      </c>
      <c r="C4" s="1389"/>
      <c r="D4" s="1389"/>
      <c r="E4" s="1389"/>
      <c r="F4" s="1389"/>
      <c r="G4" s="1389"/>
      <c r="H4" s="1389"/>
    </row>
    <row r="5" spans="1:8" ht="27" thickTop="1" thickBot="1">
      <c r="A5" s="770" t="s">
        <v>249</v>
      </c>
      <c r="B5" s="771" t="s">
        <v>250</v>
      </c>
      <c r="C5" s="1391" t="s">
        <v>251</v>
      </c>
      <c r="D5" s="1391"/>
      <c r="E5" s="771" t="s">
        <v>252</v>
      </c>
      <c r="F5" s="771" t="s">
        <v>253</v>
      </c>
      <c r="G5" s="771" t="s">
        <v>656</v>
      </c>
      <c r="H5" s="773" t="s">
        <v>254</v>
      </c>
    </row>
    <row r="6" spans="1:8" ht="14.25" thickTop="1" thickBot="1">
      <c r="A6" s="774">
        <v>1</v>
      </c>
      <c r="B6" s="775">
        <v>2</v>
      </c>
      <c r="C6" s="1388">
        <v>3</v>
      </c>
      <c r="D6" s="1388"/>
      <c r="E6" s="772">
        <v>4</v>
      </c>
      <c r="F6" s="772">
        <v>5</v>
      </c>
      <c r="G6" s="772">
        <v>6</v>
      </c>
      <c r="H6" s="776">
        <v>7</v>
      </c>
    </row>
    <row r="7" spans="1:8" ht="26.25" thickTop="1">
      <c r="A7" s="268">
        <v>1</v>
      </c>
      <c r="B7" s="269">
        <v>2</v>
      </c>
      <c r="C7" s="270" t="s">
        <v>754</v>
      </c>
      <c r="D7" s="271" t="str">
        <f>'dem2'!D9</f>
        <v>Voted</v>
      </c>
      <c r="E7" s="1029">
        <f>'dem2'!E9</f>
        <v>10262</v>
      </c>
      <c r="F7" s="1030">
        <f>'dem2'!F9</f>
        <v>675</v>
      </c>
      <c r="G7" s="1029">
        <f>'dem2'!G9</f>
        <v>10937</v>
      </c>
      <c r="H7" s="272">
        <v>1</v>
      </c>
    </row>
    <row r="8" spans="1:8">
      <c r="A8" s="268">
        <v>2</v>
      </c>
      <c r="B8" s="269">
        <v>3</v>
      </c>
      <c r="C8" s="270" t="s">
        <v>255</v>
      </c>
      <c r="D8" s="271" t="str">
        <f>'dem3'!D9</f>
        <v>Voted</v>
      </c>
      <c r="E8" s="1031">
        <f>'dem3'!E9</f>
        <v>599</v>
      </c>
      <c r="F8" s="1031">
        <f>'dem3'!F9</f>
        <v>34541</v>
      </c>
      <c r="G8" s="1031">
        <f>'dem3'!G9</f>
        <v>35140</v>
      </c>
      <c r="H8" s="272">
        <v>3</v>
      </c>
    </row>
    <row r="9" spans="1:8">
      <c r="A9" s="268">
        <v>3</v>
      </c>
      <c r="B9" s="269">
        <v>5</v>
      </c>
      <c r="C9" s="270" t="s">
        <v>441</v>
      </c>
      <c r="D9" s="271" t="str">
        <f>'dem5'!D9</f>
        <v>Voted</v>
      </c>
      <c r="E9" s="1032">
        <f>'dem5'!E9</f>
        <v>0</v>
      </c>
      <c r="F9" s="1030">
        <f>'dem5'!F9</f>
        <v>12300</v>
      </c>
      <c r="G9" s="1029">
        <f>'dem5'!G9</f>
        <v>12300</v>
      </c>
      <c r="H9" s="272">
        <v>5</v>
      </c>
    </row>
    <row r="10" spans="1:8">
      <c r="A10" s="268">
        <v>4</v>
      </c>
      <c r="B10" s="269">
        <v>7</v>
      </c>
      <c r="C10" s="270" t="s">
        <v>442</v>
      </c>
      <c r="D10" s="271" t="str">
        <f>'dem7'!D9</f>
        <v>Voted</v>
      </c>
      <c r="E10" s="1029">
        <f>'dem7'!E9</f>
        <v>48093</v>
      </c>
      <c r="F10" s="1029">
        <f>'dem7'!F9</f>
        <v>37100</v>
      </c>
      <c r="G10" s="1029">
        <f>'dem7'!G9</f>
        <v>85193</v>
      </c>
      <c r="H10" s="272">
        <v>6</v>
      </c>
    </row>
    <row r="11" spans="1:8">
      <c r="A11" s="268">
        <v>5</v>
      </c>
      <c r="B11" s="269">
        <v>12</v>
      </c>
      <c r="C11" s="270" t="s">
        <v>256</v>
      </c>
      <c r="D11" s="271" t="str">
        <f>'dem12'!D9</f>
        <v>Voted</v>
      </c>
      <c r="E11" s="1031">
        <f>'dem12'!E9</f>
        <v>35304</v>
      </c>
      <c r="F11" s="1030">
        <f>'dem12'!F9</f>
        <v>1867</v>
      </c>
      <c r="G11" s="1031">
        <f>'dem12'!G9</f>
        <v>37171</v>
      </c>
      <c r="H11" s="272">
        <v>8</v>
      </c>
    </row>
    <row r="12" spans="1:8">
      <c r="A12" s="268">
        <v>6</v>
      </c>
      <c r="B12" s="269">
        <v>13</v>
      </c>
      <c r="C12" s="270" t="s">
        <v>766</v>
      </c>
      <c r="D12" s="271" t="str">
        <f>'dem13'!D9</f>
        <v>Voted</v>
      </c>
      <c r="E12" s="1029">
        <f>'dem13'!E9</f>
        <v>7500</v>
      </c>
      <c r="F12" s="1277">
        <f>'dem13'!F9</f>
        <v>0</v>
      </c>
      <c r="G12" s="1029">
        <f>'dem13'!G9</f>
        <v>7500</v>
      </c>
      <c r="H12" s="272">
        <v>10</v>
      </c>
    </row>
    <row r="13" spans="1:8">
      <c r="A13" s="268">
        <v>7</v>
      </c>
      <c r="B13" s="269">
        <v>16</v>
      </c>
      <c r="C13" s="270" t="s">
        <v>767</v>
      </c>
      <c r="D13" s="271" t="str">
        <f>'dem16'!D9</f>
        <v>Voted</v>
      </c>
      <c r="E13" s="1029">
        <f>'dem16'!E9</f>
        <v>16476</v>
      </c>
      <c r="F13" s="1029">
        <f>'dem16'!F9</f>
        <v>10325</v>
      </c>
      <c r="G13" s="1029">
        <f>'dem16'!G9</f>
        <v>26801</v>
      </c>
      <c r="H13" s="272">
        <v>11</v>
      </c>
    </row>
    <row r="14" spans="1:8">
      <c r="A14" s="268">
        <v>8</v>
      </c>
      <c r="B14" s="269">
        <v>19</v>
      </c>
      <c r="C14" s="270" t="s">
        <v>768</v>
      </c>
      <c r="D14" s="271" t="str">
        <f>'dem19'!D9</f>
        <v>Voted</v>
      </c>
      <c r="E14" s="1029">
        <f>'dem19'!E9</f>
        <v>250</v>
      </c>
      <c r="F14" s="1033">
        <f>'dem19'!F9</f>
        <v>0</v>
      </c>
      <c r="G14" s="1029">
        <f>'dem19'!G9</f>
        <v>250</v>
      </c>
      <c r="H14" s="272">
        <v>13</v>
      </c>
    </row>
    <row r="15" spans="1:8">
      <c r="A15" s="268">
        <v>9</v>
      </c>
      <c r="B15" s="269">
        <v>21</v>
      </c>
      <c r="C15" s="270" t="s">
        <v>769</v>
      </c>
      <c r="D15" s="273" t="str">
        <f>'dem21'!D9</f>
        <v>Voted</v>
      </c>
      <c r="E15" s="1029">
        <f>'dem21'!E9</f>
        <v>100</v>
      </c>
      <c r="F15" s="1032">
        <f>'dem21'!F9</f>
        <v>0</v>
      </c>
      <c r="G15" s="1029">
        <f>'dem21'!G9</f>
        <v>100</v>
      </c>
      <c r="H15" s="272">
        <v>14</v>
      </c>
    </row>
    <row r="16" spans="1:8" ht="15" customHeight="1">
      <c r="A16" s="268">
        <v>10</v>
      </c>
      <c r="B16" s="269">
        <v>22</v>
      </c>
      <c r="C16" s="270" t="s">
        <v>770</v>
      </c>
      <c r="D16" s="273" t="str">
        <f>'dem22'!D9</f>
        <v>Voted</v>
      </c>
      <c r="E16" s="1031">
        <f>'dem22'!E9</f>
        <v>3688508</v>
      </c>
      <c r="F16" s="1030">
        <f>'dem22'!F9</f>
        <v>28900</v>
      </c>
      <c r="G16" s="1031">
        <f>'dem22'!G9</f>
        <v>3717408</v>
      </c>
      <c r="H16" s="274">
        <v>15</v>
      </c>
    </row>
    <row r="17" spans="1:8" ht="51">
      <c r="A17" s="268">
        <v>11</v>
      </c>
      <c r="B17" s="269">
        <v>28</v>
      </c>
      <c r="C17" s="276" t="s">
        <v>771</v>
      </c>
      <c r="D17" s="273" t="str">
        <f>'dem28'!D10</f>
        <v>Voted</v>
      </c>
      <c r="E17" s="1034">
        <f>'dem28'!E10</f>
        <v>14000</v>
      </c>
      <c r="F17" s="1013">
        <f>'dem28'!F10</f>
        <v>10000</v>
      </c>
      <c r="G17" s="1034">
        <f>'dem28'!G10</f>
        <v>24000</v>
      </c>
      <c r="H17" s="275">
        <v>19</v>
      </c>
    </row>
    <row r="18" spans="1:8" ht="25.5">
      <c r="A18" s="268">
        <v>12</v>
      </c>
      <c r="B18" s="269">
        <v>29</v>
      </c>
      <c r="C18" s="270" t="s">
        <v>776</v>
      </c>
      <c r="D18" s="273" t="str">
        <f>'dem29'!D9</f>
        <v>Voted</v>
      </c>
      <c r="E18" s="1034">
        <f>'dem29'!E9</f>
        <v>400</v>
      </c>
      <c r="F18" s="1013">
        <f>'dem29'!F9</f>
        <v>15000</v>
      </c>
      <c r="G18" s="1034">
        <f>'dem29'!G9</f>
        <v>15400</v>
      </c>
      <c r="H18" s="275">
        <v>21</v>
      </c>
    </row>
    <row r="19" spans="1:8">
      <c r="A19" s="268">
        <v>13</v>
      </c>
      <c r="B19" s="269">
        <v>30</v>
      </c>
      <c r="C19" s="270" t="s">
        <v>777</v>
      </c>
      <c r="D19" s="273" t="str">
        <f>'dem30'!D9</f>
        <v>Voted</v>
      </c>
      <c r="E19" s="1034">
        <f>'dem30'!E9</f>
        <v>700</v>
      </c>
      <c r="F19" s="1007">
        <f>'dem30'!F9</f>
        <v>0</v>
      </c>
      <c r="G19" s="1034">
        <f>'dem30'!G9</f>
        <v>700</v>
      </c>
      <c r="H19" s="275">
        <v>22</v>
      </c>
    </row>
    <row r="20" spans="1:8">
      <c r="A20" s="268">
        <v>14</v>
      </c>
      <c r="B20" s="269">
        <v>31</v>
      </c>
      <c r="C20" s="270" t="s">
        <v>778</v>
      </c>
      <c r="D20" s="273" t="str">
        <f>'dem31'!D9</f>
        <v>Voted</v>
      </c>
      <c r="E20" s="1007">
        <f>'dem31'!E9</f>
        <v>0</v>
      </c>
      <c r="F20" s="1013">
        <f>'dem31'!F9</f>
        <v>1553</v>
      </c>
      <c r="G20" s="1034">
        <f>'dem31'!G9</f>
        <v>1553</v>
      </c>
      <c r="H20" s="275">
        <v>23</v>
      </c>
    </row>
    <row r="21" spans="1:8">
      <c r="A21" s="268">
        <v>15</v>
      </c>
      <c r="B21" s="269">
        <v>32</v>
      </c>
      <c r="C21" s="270" t="s">
        <v>257</v>
      </c>
      <c r="D21" s="273" t="str">
        <f>'dem32'!D9</f>
        <v>Voted</v>
      </c>
      <c r="E21" s="1034">
        <f>'dem32'!E9</f>
        <v>2500</v>
      </c>
      <c r="F21" s="1007">
        <f>'dem32'!F9</f>
        <v>0</v>
      </c>
      <c r="G21" s="1034">
        <f>'dem32'!G9</f>
        <v>2500</v>
      </c>
      <c r="H21" s="275">
        <v>24</v>
      </c>
    </row>
    <row r="22" spans="1:8">
      <c r="A22" s="268">
        <v>16</v>
      </c>
      <c r="B22" s="269">
        <v>33</v>
      </c>
      <c r="C22" s="270" t="s">
        <v>780</v>
      </c>
      <c r="D22" s="273" t="str">
        <f>'dem33'!D9</f>
        <v>Voted</v>
      </c>
      <c r="E22" s="1034">
        <f>'dem33'!E9</f>
        <v>6019</v>
      </c>
      <c r="F22" s="1034">
        <f>'dem33'!F9</f>
        <v>38429</v>
      </c>
      <c r="G22" s="1034">
        <f>'dem33'!G9</f>
        <v>44448</v>
      </c>
      <c r="H22" s="275">
        <v>25</v>
      </c>
    </row>
    <row r="23" spans="1:8">
      <c r="A23" s="268">
        <v>17</v>
      </c>
      <c r="B23" s="778">
        <v>34</v>
      </c>
      <c r="C23" s="777" t="s">
        <v>781</v>
      </c>
      <c r="D23" s="273" t="str">
        <f>'dem34'!D9</f>
        <v>Voted</v>
      </c>
      <c r="E23" s="1034">
        <f>'dem34'!E9</f>
        <v>4623</v>
      </c>
      <c r="F23" s="1034">
        <f>'dem34'!F9</f>
        <v>41601</v>
      </c>
      <c r="G23" s="1034">
        <f>'dem34'!G9</f>
        <v>46224</v>
      </c>
      <c r="H23" s="275">
        <v>28</v>
      </c>
    </row>
    <row r="24" spans="1:8">
      <c r="A24" s="268">
        <v>18</v>
      </c>
      <c r="B24" s="778">
        <v>35</v>
      </c>
      <c r="C24" s="777" t="s">
        <v>782</v>
      </c>
      <c r="D24" s="273" t="str">
        <f>'dem35'!D9</f>
        <v>Voted</v>
      </c>
      <c r="E24" s="1034">
        <f>'dem35'!E9</f>
        <v>27</v>
      </c>
      <c r="F24" s="1013">
        <f>'dem35'!F9</f>
        <v>112960</v>
      </c>
      <c r="G24" s="1034">
        <f>'dem35'!G9</f>
        <v>112987</v>
      </c>
      <c r="H24" s="275">
        <v>31</v>
      </c>
    </row>
    <row r="25" spans="1:8" ht="15" customHeight="1">
      <c r="A25" s="268">
        <v>19</v>
      </c>
      <c r="B25" s="778">
        <v>36</v>
      </c>
      <c r="C25" s="270" t="s">
        <v>162</v>
      </c>
      <c r="D25" s="273" t="str">
        <f>'dem36'!D9</f>
        <v>Voted</v>
      </c>
      <c r="E25" s="1034">
        <f>'dem36'!E9</f>
        <v>600</v>
      </c>
      <c r="F25" s="1035">
        <f>'dem36'!F9</f>
        <v>0</v>
      </c>
      <c r="G25" s="1034">
        <f>'dem36'!G9</f>
        <v>600</v>
      </c>
      <c r="H25" s="275">
        <v>33</v>
      </c>
    </row>
    <row r="26" spans="1:8">
      <c r="A26" s="268">
        <v>20</v>
      </c>
      <c r="B26" s="778">
        <v>37</v>
      </c>
      <c r="C26" s="777" t="s">
        <v>0</v>
      </c>
      <c r="D26" s="273" t="str">
        <f>'dem37'!D9</f>
        <v>Voted</v>
      </c>
      <c r="E26" s="1013">
        <f>'dem37'!E9</f>
        <v>1300</v>
      </c>
      <c r="F26" s="1035">
        <f>'dem37'!F9</f>
        <v>0</v>
      </c>
      <c r="G26" s="1034">
        <f>'dem37'!G9</f>
        <v>1300</v>
      </c>
      <c r="H26" s="275">
        <v>34</v>
      </c>
    </row>
    <row r="27" spans="1:8">
      <c r="A27" s="268">
        <v>21</v>
      </c>
      <c r="B27" s="778">
        <v>38</v>
      </c>
      <c r="C27" s="777" t="s">
        <v>1</v>
      </c>
      <c r="D27" s="273" t="str">
        <f>'dem38'!D9</f>
        <v>Voted</v>
      </c>
      <c r="E27" s="1034">
        <f>'dem38'!E9</f>
        <v>51380</v>
      </c>
      <c r="F27" s="1034">
        <f>'dem38'!F9</f>
        <v>19999</v>
      </c>
      <c r="G27" s="1034">
        <f>'dem38'!G9</f>
        <v>71379</v>
      </c>
      <c r="H27" s="275">
        <v>35</v>
      </c>
    </row>
    <row r="28" spans="1:8">
      <c r="A28" s="268">
        <v>22</v>
      </c>
      <c r="B28" s="778">
        <v>39</v>
      </c>
      <c r="C28" s="777" t="s">
        <v>163</v>
      </c>
      <c r="D28" s="273" t="str">
        <f>'dem39'!D9</f>
        <v>Voted</v>
      </c>
      <c r="E28" s="1034">
        <f>'dem39'!E9</f>
        <v>5900</v>
      </c>
      <c r="F28" s="1007">
        <f>'dem39'!F9</f>
        <v>0</v>
      </c>
      <c r="G28" s="1034">
        <f>'dem39'!G9</f>
        <v>5900</v>
      </c>
      <c r="H28" s="277">
        <v>39</v>
      </c>
    </row>
    <row r="29" spans="1:8">
      <c r="A29" s="268">
        <v>23</v>
      </c>
      <c r="B29" s="778">
        <v>40</v>
      </c>
      <c r="C29" s="270" t="s">
        <v>164</v>
      </c>
      <c r="D29" s="273" t="str">
        <f>'dem40'!D9</f>
        <v>Voted</v>
      </c>
      <c r="E29" s="1007">
        <f>'dem40'!E9</f>
        <v>0</v>
      </c>
      <c r="F29" s="1013">
        <f>'dem40'!F9</f>
        <v>69000</v>
      </c>
      <c r="G29" s="1034">
        <f>'dem40'!G9</f>
        <v>69000</v>
      </c>
      <c r="H29" s="277">
        <v>40</v>
      </c>
    </row>
    <row r="30" spans="1:8">
      <c r="A30" s="268">
        <v>24</v>
      </c>
      <c r="B30" s="778">
        <v>41</v>
      </c>
      <c r="C30" s="777" t="s">
        <v>244</v>
      </c>
      <c r="D30" s="273" t="str">
        <f>'dem41'!D9</f>
        <v>Voted</v>
      </c>
      <c r="E30" s="1034">
        <f>'dem41'!E9</f>
        <v>38276</v>
      </c>
      <c r="F30" s="1007">
        <f>'dem41'!F9</f>
        <v>0</v>
      </c>
      <c r="G30" s="1034">
        <f>'dem41'!G9</f>
        <v>38276</v>
      </c>
      <c r="H30" s="277">
        <v>42</v>
      </c>
    </row>
    <row r="31" spans="1:8" ht="13.5" thickBot="1">
      <c r="A31" s="1286">
        <v>25</v>
      </c>
      <c r="B31" s="1287">
        <v>43</v>
      </c>
      <c r="C31" s="1288" t="s">
        <v>165</v>
      </c>
      <c r="D31" s="1289" t="str">
        <f>'dem43'!D9</f>
        <v>Voted</v>
      </c>
      <c r="E31" s="1290">
        <f>'dem43'!E9</f>
        <v>20316</v>
      </c>
      <c r="F31" s="1291">
        <f>'dem43'!F9</f>
        <v>0</v>
      </c>
      <c r="G31" s="1290">
        <f>'dem43'!G9</f>
        <v>20316</v>
      </c>
      <c r="H31" s="1292">
        <v>44</v>
      </c>
    </row>
    <row r="32" spans="1:8" ht="17.100000000000001" customHeight="1" thickTop="1" thickBot="1">
      <c r="A32" s="1293"/>
      <c r="B32" s="1294"/>
      <c r="C32" s="1295" t="s">
        <v>245</v>
      </c>
      <c r="D32" s="1296" t="str">
        <f>'dem43'!D10</f>
        <v>Voted</v>
      </c>
      <c r="E32" s="1297">
        <f>SUM(E7:E31)</f>
        <v>3953133</v>
      </c>
      <c r="F32" s="1297">
        <f>SUM(F7:F31)</f>
        <v>434250</v>
      </c>
      <c r="G32" s="1297">
        <f>SUM(G7:G31)</f>
        <v>4387383</v>
      </c>
      <c r="H32" s="1298"/>
    </row>
    <row r="33" spans="1:8" ht="17.100000000000001" customHeight="1" thickTop="1" thickBot="1">
      <c r="A33" s="774"/>
      <c r="B33" s="1299"/>
      <c r="C33" s="1300" t="s">
        <v>246</v>
      </c>
      <c r="D33" s="1301"/>
      <c r="E33" s="1284">
        <f>'dem22'!G64</f>
        <v>1370508</v>
      </c>
      <c r="F33" s="1283">
        <v>0</v>
      </c>
      <c r="G33" s="1302">
        <f>E33+F33</f>
        <v>1370508</v>
      </c>
      <c r="H33" s="1303"/>
    </row>
    <row r="34" spans="1:8" ht="17.100000000000001" customHeight="1" thickTop="1" thickBot="1">
      <c r="A34" s="774"/>
      <c r="B34" s="1299"/>
      <c r="C34" s="1300" t="s">
        <v>247</v>
      </c>
      <c r="D34" s="1301"/>
      <c r="E34" s="1304">
        <f>E32-E33</f>
        <v>2582625</v>
      </c>
      <c r="F34" s="1304">
        <f>F32-F33</f>
        <v>434250</v>
      </c>
      <c r="G34" s="1304">
        <f>G32-G33</f>
        <v>3016875</v>
      </c>
      <c r="H34" s="1303"/>
    </row>
    <row r="35" spans="1:8" ht="13.5" thickTop="1">
      <c r="E35" s="1036"/>
      <c r="F35" s="1036"/>
      <c r="G35" s="1036"/>
    </row>
  </sheetData>
  <customSheetViews>
    <customSheetView guid="{44B5F5DE-C96C-4269-969A-574D4EEEEEF5}" scale="145" showPageBreaks="1" view="pageBreakPreview" showRuler="0">
      <selection activeCell="H5" sqref="H5"/>
      <pageMargins left="0.74803149606299202" right="0.74803149606299202" top="0.74803149606299202" bottom="0.383858268" header="0.511811023622047" footer="0.511811023622047"/>
      <pageSetup paperSize="9" orientation="portrait" r:id="rId1"/>
      <headerFooter alignWithMargins="0"/>
    </customSheetView>
    <customSheetView guid="{51C53396-99BF-439E-80DF-007983187621}" scale="145" showPageBreaks="1" view="pageBreakPreview" showRuler="0" topLeftCell="A19">
      <selection activeCell="E7" sqref="E7:G35"/>
      <pageMargins left="0.74803149606299202" right="0.74803149606299202" top="0.74803149606299202" bottom="0.383858268" header="0.511811023622047" footer="0.511811023622047"/>
      <pageSetup paperSize="9" orientation="portrait" r:id="rId2"/>
      <headerFooter alignWithMargins="0"/>
    </customSheetView>
    <customSheetView guid="{7CE36697-C418-4ED3-BCF0-EA686CB40E87}" scale="145" showPageBreaks="1" view="pageBreakPreview" showRuler="0">
      <selection activeCell="E7" sqref="E7"/>
      <pageMargins left="0.74803149606299213" right="0.74803149606299213" top="0.74803149606299213" bottom="4.1338582677165361" header="0.51181102362204722" footer="0.51181102362204722"/>
      <pageSetup paperSize="9" orientation="portrait" r:id="rId3"/>
      <headerFooter alignWithMargins="0"/>
    </customSheetView>
    <customSheetView guid="{F7D04FF6-8BBF-4270-9EF9-DD67F24468EA}" scale="145" showPageBreaks="1" view="pageBreakPreview" showRuler="0" topLeftCell="A45">
      <selection activeCell="F33" sqref="F33"/>
      <pageMargins left="0.74803149606299202" right="0.74803149606299202" top="0.74803149606299202" bottom="0.383858268" header="0.511811023622047" footer="0.511811023622047"/>
      <pageSetup paperSize="9" orientation="portrait" r:id="rId4"/>
      <headerFooter alignWithMargins="0"/>
    </customSheetView>
    <customSheetView guid="{73C19A37-4EEB-4DC6-935E-CC3901B52293}" scale="145" showPageBreaks="1" view="pageBreakPreview" showRuler="0">
      <selection activeCell="E7" sqref="E7"/>
      <pageMargins left="0.74803149606299213" right="0.74803149606299213" top="0.74803149606299213" bottom="4.1338582677165361" header="0.51181102362204722" footer="0.51181102362204722"/>
      <pageSetup paperSize="9" orientation="portrait" r:id="rId5"/>
      <headerFooter alignWithMargins="0"/>
    </customSheetView>
    <customSheetView guid="{63DB0950-E90F-4380-862C-985B5EB19119}" scale="145" showPageBreaks="1" view="pageBreakPreview" showRuler="0" topLeftCell="A7">
      <selection activeCell="E7" sqref="E7"/>
      <pageMargins left="0.74803149606299213" right="0.74803149606299213" top="0.74803149606299213" bottom="4.1338582677165361" header="0.51181102362204722" footer="0.51181102362204722"/>
      <pageSetup paperSize="9" orientation="portrait" r:id="rId6"/>
      <headerFooter alignWithMargins="0"/>
    </customSheetView>
    <customSheetView guid="{F13B090A-ECDA-4418-9F13-644A873400E7}" scale="145" showPageBreaks="1" view="pageBreakPreview" showRuler="0">
      <selection activeCell="E7" sqref="E7"/>
      <pageMargins left="0.74803149606299213" right="0.74803149606299213" top="0.74803149606299213" bottom="4.1338582677165361" header="0.51181102362204722" footer="0.51181102362204722"/>
      <pageSetup paperSize="9" orientation="portrait" r:id="rId7"/>
      <headerFooter alignWithMargins="0"/>
    </customSheetView>
    <customSheetView guid="{9AB94DEC-E115-4D58-A012-E99EA3B9CE7A}" scale="115" showPageBreaks="1" printArea="1" view="pageBreakPreview" showRuler="0" topLeftCell="A19">
      <selection activeCell="C19" sqref="C19"/>
      <pageMargins left="0.74803149606299202" right="0.74803149606299202" top="0.74803149606299202" bottom="3.63" header="0.511811023622047" footer="3.011811024"/>
      <pageSetup paperSize="9" orientation="portrait" useFirstPageNumber="1" r:id="rId8"/>
      <headerFooter alignWithMargins="0">
        <oddFooter>&amp;C&amp;"Times New Roman,Bold"&amp;11&amp;P</oddFooter>
      </headerFooter>
    </customSheetView>
  </customSheetViews>
  <mergeCells count="6">
    <mergeCell ref="A1:H1"/>
    <mergeCell ref="C6:D6"/>
    <mergeCell ref="B4:H4"/>
    <mergeCell ref="A3:H3"/>
    <mergeCell ref="C5:D5"/>
    <mergeCell ref="A2:H2"/>
  </mergeCells>
  <phoneticPr fontId="0" type="noConversion"/>
  <pageMargins left="0.74803149606299202" right="0.74803149606299202" top="0.74803149606299202" bottom="3.63" header="0.511811023622047" footer="3.011811024"/>
  <pageSetup paperSize="9" orientation="portrait" useFirstPageNumber="1" r:id="rId9"/>
  <headerFooter alignWithMargins="0">
    <oddFooter>&amp;C&amp;"Times New Roman,Bold"&amp;11{iii}</oddFooter>
  </headerFooter>
</worksheet>
</file>

<file path=xl/worksheets/sheet20.xml><?xml version="1.0" encoding="utf-8"?>
<worksheet xmlns="http://schemas.openxmlformats.org/spreadsheetml/2006/main" xmlns:r="http://schemas.openxmlformats.org/officeDocument/2006/relationships">
  <sheetPr syncVertical="1" syncRef="A75" transitionEvaluation="1" codeName="Sheet56"/>
  <dimension ref="A1:I107"/>
  <sheetViews>
    <sheetView view="pageBreakPreview" topLeftCell="A75" zoomScaleNormal="115" zoomScaleSheetLayoutView="85" workbookViewId="0">
      <selection activeCell="I87" sqref="I1:M87"/>
    </sheetView>
  </sheetViews>
  <sheetFormatPr defaultColWidth="11" defaultRowHeight="12.75"/>
  <cols>
    <col min="1" max="1" width="6.42578125" style="402" customWidth="1"/>
    <col min="2" max="2" width="8.140625" style="479" customWidth="1"/>
    <col min="3" max="3" width="34.5703125" style="395" customWidth="1"/>
    <col min="4" max="4" width="7.140625" style="401" customWidth="1"/>
    <col min="5" max="5" width="9.7109375" style="401" customWidth="1"/>
    <col min="6" max="6" width="10.28515625" style="395" customWidth="1"/>
    <col min="7" max="7" width="7.42578125" style="395" bestFit="1" customWidth="1"/>
    <col min="8" max="8" width="3.140625" style="399" customWidth="1"/>
    <col min="9" max="16384" width="11" style="395"/>
  </cols>
  <sheetData>
    <row r="1" spans="1:8">
      <c r="A1" s="1439" t="s">
        <v>280</v>
      </c>
      <c r="B1" s="1439"/>
      <c r="C1" s="1439"/>
      <c r="D1" s="1439"/>
      <c r="E1" s="1439"/>
      <c r="F1" s="1439"/>
      <c r="G1" s="1439"/>
    </row>
    <row r="2" spans="1:8">
      <c r="A2" s="1439" t="s">
        <v>281</v>
      </c>
      <c r="B2" s="1439"/>
      <c r="C2" s="1439"/>
      <c r="D2" s="1439"/>
      <c r="E2" s="1439"/>
      <c r="F2" s="1439"/>
      <c r="G2" s="1439"/>
    </row>
    <row r="3" spans="1:8">
      <c r="A3" s="480"/>
      <c r="B3" s="450"/>
      <c r="C3" s="324"/>
      <c r="D3" s="311"/>
      <c r="E3" s="311"/>
      <c r="F3" s="324"/>
      <c r="G3" s="324"/>
    </row>
    <row r="4" spans="1:8">
      <c r="A4" s="1396" t="s">
        <v>363</v>
      </c>
      <c r="B4" s="1396"/>
      <c r="C4" s="1396"/>
      <c r="D4" s="1396"/>
      <c r="E4" s="1396"/>
      <c r="F4" s="1396"/>
      <c r="G4" s="1396"/>
    </row>
    <row r="5" spans="1:8" ht="13.5">
      <c r="A5" s="541"/>
      <c r="B5" s="1397"/>
      <c r="C5" s="1397"/>
      <c r="D5" s="1397"/>
      <c r="E5" s="1397"/>
      <c r="F5" s="1397"/>
      <c r="G5" s="1397"/>
    </row>
    <row r="6" spans="1:8">
      <c r="A6" s="541"/>
      <c r="B6" s="359"/>
      <c r="C6" s="359"/>
      <c r="D6" s="708"/>
      <c r="E6" s="709" t="s">
        <v>502</v>
      </c>
      <c r="F6" s="709" t="s">
        <v>503</v>
      </c>
      <c r="G6" s="709" t="s">
        <v>718</v>
      </c>
    </row>
    <row r="7" spans="1:8">
      <c r="A7" s="541"/>
      <c r="B7" s="711" t="s">
        <v>504</v>
      </c>
      <c r="C7" s="359" t="s">
        <v>774</v>
      </c>
      <c r="D7" s="712" t="s">
        <v>657</v>
      </c>
      <c r="E7" s="361">
        <v>472304</v>
      </c>
      <c r="F7" s="361">
        <v>2623569</v>
      </c>
      <c r="G7" s="361">
        <f>SUM(E7:F7)</f>
        <v>3095873</v>
      </c>
    </row>
    <row r="8" spans="1:8">
      <c r="A8" s="541"/>
      <c r="B8" s="711" t="s">
        <v>505</v>
      </c>
      <c r="C8" s="714" t="s">
        <v>506</v>
      </c>
      <c r="D8" s="715"/>
      <c r="E8" s="362"/>
      <c r="F8" s="362"/>
      <c r="G8" s="362"/>
    </row>
    <row r="9" spans="1:8">
      <c r="A9" s="541"/>
      <c r="B9" s="711"/>
      <c r="C9" s="714" t="s">
        <v>711</v>
      </c>
      <c r="D9" s="715" t="s">
        <v>657</v>
      </c>
      <c r="E9" s="362">
        <f>G42</f>
        <v>4623</v>
      </c>
      <c r="F9" s="717">
        <f>G82</f>
        <v>41601</v>
      </c>
      <c r="G9" s="362">
        <f>SUM(E9:F9)</f>
        <v>46224</v>
      </c>
    </row>
    <row r="10" spans="1:8">
      <c r="A10" s="541"/>
      <c r="B10" s="718" t="s">
        <v>656</v>
      </c>
      <c r="C10" s="359" t="s">
        <v>673</v>
      </c>
      <c r="D10" s="719" t="s">
        <v>657</v>
      </c>
      <c r="E10" s="720">
        <f>SUM(E7:E9)</f>
        <v>476927</v>
      </c>
      <c r="F10" s="720">
        <f>SUM(F7:F9)</f>
        <v>2665170</v>
      </c>
      <c r="G10" s="720">
        <f>SUM(E10:F10)</f>
        <v>3142097</v>
      </c>
    </row>
    <row r="11" spans="1:8">
      <c r="A11" s="541"/>
      <c r="B11" s="711"/>
      <c r="C11" s="359"/>
      <c r="D11" s="360"/>
      <c r="E11" s="360"/>
      <c r="F11" s="712"/>
      <c r="G11" s="360"/>
    </row>
    <row r="12" spans="1:8" s="396" customFormat="1">
      <c r="A12" s="541"/>
      <c r="B12" s="711" t="s">
        <v>546</v>
      </c>
      <c r="C12" s="359" t="s">
        <v>547</v>
      </c>
      <c r="D12" s="359"/>
      <c r="E12" s="359"/>
      <c r="F12" s="723"/>
      <c r="G12" s="359"/>
      <c r="H12" s="1134"/>
    </row>
    <row r="13" spans="1:8" s="396" customFormat="1" ht="13.5" thickBot="1">
      <c r="A13" s="725"/>
      <c r="B13" s="1394" t="s">
        <v>129</v>
      </c>
      <c r="C13" s="1394"/>
      <c r="D13" s="1394"/>
      <c r="E13" s="1394"/>
      <c r="F13" s="1394"/>
      <c r="G13" s="1394"/>
      <c r="H13" s="1134"/>
    </row>
    <row r="14" spans="1:8" s="396" customFormat="1" ht="14.25" thickTop="1" thickBot="1">
      <c r="A14" s="725"/>
      <c r="B14" s="1399" t="s">
        <v>557</v>
      </c>
      <c r="C14" s="1399"/>
      <c r="D14" s="1399"/>
      <c r="E14" s="696" t="s">
        <v>658</v>
      </c>
      <c r="F14" s="696" t="s">
        <v>558</v>
      </c>
      <c r="G14" s="729" t="s">
        <v>718</v>
      </c>
      <c r="H14" s="1134"/>
    </row>
    <row r="15" spans="1:8" s="396" customFormat="1" ht="13.5" thickTop="1">
      <c r="A15" s="893"/>
      <c r="B15" s="894"/>
      <c r="C15" s="522"/>
      <c r="D15" s="6"/>
      <c r="E15" s="6"/>
      <c r="F15" s="6"/>
      <c r="G15" s="895"/>
      <c r="H15" s="1176"/>
    </row>
    <row r="16" spans="1:8">
      <c r="A16" s="853"/>
      <c r="B16" s="830"/>
      <c r="C16" s="822" t="s">
        <v>660</v>
      </c>
      <c r="D16" s="6"/>
      <c r="E16" s="6"/>
      <c r="F16" s="6"/>
      <c r="G16" s="895"/>
      <c r="H16" s="1176"/>
    </row>
    <row r="17" spans="1:8">
      <c r="A17" s="896" t="s">
        <v>661</v>
      </c>
      <c r="B17" s="837">
        <v>3054</v>
      </c>
      <c r="C17" s="822" t="s">
        <v>781</v>
      </c>
      <c r="D17" s="898"/>
      <c r="E17" s="898"/>
      <c r="F17" s="148"/>
      <c r="G17" s="899"/>
      <c r="H17" s="1177"/>
    </row>
    <row r="18" spans="1:8">
      <c r="A18" s="853"/>
      <c r="B18" s="810">
        <v>4</v>
      </c>
      <c r="C18" s="811" t="s">
        <v>757</v>
      </c>
      <c r="D18" s="898"/>
      <c r="E18" s="898"/>
      <c r="F18" s="148"/>
      <c r="G18" s="899"/>
      <c r="H18" s="1177"/>
    </row>
    <row r="19" spans="1:8">
      <c r="A19" s="853"/>
      <c r="B19" s="459">
        <v>4.1050000000000004</v>
      </c>
      <c r="C19" s="808" t="s">
        <v>423</v>
      </c>
      <c r="D19" s="898"/>
      <c r="E19" s="898"/>
      <c r="F19" s="148"/>
      <c r="G19" s="899"/>
      <c r="H19" s="1177"/>
    </row>
    <row r="20" spans="1:8">
      <c r="A20" s="853"/>
      <c r="B20" s="441">
        <v>60</v>
      </c>
      <c r="C20" s="101" t="s">
        <v>445</v>
      </c>
      <c r="D20" s="901"/>
      <c r="E20" s="901"/>
      <c r="F20" s="163"/>
      <c r="G20" s="902"/>
      <c r="H20" s="1178"/>
    </row>
    <row r="21" spans="1:8" ht="25.5">
      <c r="A21" s="853"/>
      <c r="B21" s="810">
        <v>72</v>
      </c>
      <c r="C21" s="811" t="s">
        <v>283</v>
      </c>
      <c r="D21" s="901"/>
      <c r="E21" s="901"/>
      <c r="F21" s="163"/>
      <c r="G21" s="902"/>
      <c r="H21" s="1178"/>
    </row>
    <row r="22" spans="1:8">
      <c r="A22" s="853"/>
      <c r="B22" s="441" t="s">
        <v>130</v>
      </c>
      <c r="C22" s="101" t="s">
        <v>54</v>
      </c>
      <c r="D22" s="901"/>
      <c r="E22" s="165">
        <v>1659</v>
      </c>
      <c r="F22" s="163">
        <v>0</v>
      </c>
      <c r="G22" s="901">
        <f>SUM(E22:F22)</f>
        <v>1659</v>
      </c>
      <c r="H22" s="1178"/>
    </row>
    <row r="23" spans="1:8">
      <c r="A23" s="896"/>
      <c r="B23" s="441"/>
      <c r="C23" s="87"/>
      <c r="D23" s="898"/>
      <c r="E23" s="898"/>
      <c r="F23" s="148"/>
      <c r="G23" s="899"/>
      <c r="H23" s="1177"/>
    </row>
    <row r="24" spans="1:8" ht="25.5">
      <c r="A24" s="853"/>
      <c r="B24" s="810">
        <v>74</v>
      </c>
      <c r="C24" s="811" t="s">
        <v>284</v>
      </c>
      <c r="D24" s="901"/>
      <c r="E24" s="901"/>
      <c r="F24" s="163"/>
      <c r="G24" s="902"/>
      <c r="H24" s="1178"/>
    </row>
    <row r="25" spans="1:8">
      <c r="A25" s="853"/>
      <c r="B25" s="441" t="s">
        <v>2</v>
      </c>
      <c r="C25" s="101" t="s">
        <v>54</v>
      </c>
      <c r="D25" s="901"/>
      <c r="E25" s="165">
        <v>316</v>
      </c>
      <c r="F25" s="163">
        <v>0</v>
      </c>
      <c r="G25" s="901">
        <f>SUM(E25:F25)</f>
        <v>316</v>
      </c>
      <c r="H25" s="1178"/>
    </row>
    <row r="26" spans="1:8">
      <c r="A26" s="853"/>
      <c r="B26" s="441"/>
      <c r="C26" s="101"/>
      <c r="D26" s="901"/>
      <c r="E26" s="901"/>
      <c r="F26" s="163"/>
      <c r="G26" s="902"/>
      <c r="H26" s="1178"/>
    </row>
    <row r="27" spans="1:8" ht="25.5">
      <c r="A27" s="896"/>
      <c r="B27" s="810">
        <v>75</v>
      </c>
      <c r="C27" s="824" t="s">
        <v>460</v>
      </c>
      <c r="D27" s="901"/>
      <c r="E27" s="898"/>
      <c r="F27" s="148"/>
      <c r="G27" s="899"/>
      <c r="H27" s="1178"/>
    </row>
    <row r="28" spans="1:8">
      <c r="A28" s="896"/>
      <c r="B28" s="441" t="s">
        <v>3</v>
      </c>
      <c r="C28" s="87" t="s">
        <v>54</v>
      </c>
      <c r="D28" s="901"/>
      <c r="E28" s="147">
        <v>2598</v>
      </c>
      <c r="F28" s="163">
        <v>0</v>
      </c>
      <c r="G28" s="898">
        <f>SUM(E28:F28)</f>
        <v>2598</v>
      </c>
      <c r="H28" s="1178"/>
    </row>
    <row r="29" spans="1:8">
      <c r="A29" s="896" t="s">
        <v>656</v>
      </c>
      <c r="B29" s="441">
        <v>60</v>
      </c>
      <c r="C29" s="87" t="s">
        <v>445</v>
      </c>
      <c r="D29" s="901"/>
      <c r="E29" s="138">
        <f>SUM(E22:E28)</f>
        <v>4573</v>
      </c>
      <c r="F29" s="137">
        <f>SUM(F22:F28)</f>
        <v>0</v>
      </c>
      <c r="G29" s="903">
        <f>SUM(G22:G28)</f>
        <v>4573</v>
      </c>
      <c r="H29" s="1178" t="s">
        <v>417</v>
      </c>
    </row>
    <row r="30" spans="1:8">
      <c r="A30" s="896" t="s">
        <v>656</v>
      </c>
      <c r="B30" s="459">
        <v>4.1050000000000004</v>
      </c>
      <c r="C30" s="808" t="s">
        <v>423</v>
      </c>
      <c r="D30" s="901"/>
      <c r="E30" s="138">
        <f>E29</f>
        <v>4573</v>
      </c>
      <c r="F30" s="852">
        <f>F29</f>
        <v>0</v>
      </c>
      <c r="G30" s="138">
        <f>G29</f>
        <v>4573</v>
      </c>
      <c r="H30" s="1178"/>
    </row>
    <row r="31" spans="1:8">
      <c r="A31" s="853" t="s">
        <v>656</v>
      </c>
      <c r="B31" s="810">
        <v>4</v>
      </c>
      <c r="C31" s="811" t="s">
        <v>757</v>
      </c>
      <c r="D31" s="905"/>
      <c r="E31" s="10">
        <f>E29</f>
        <v>4573</v>
      </c>
      <c r="F31" s="13">
        <f>F29</f>
        <v>0</v>
      </c>
      <c r="G31" s="904">
        <f>G29</f>
        <v>4573</v>
      </c>
      <c r="H31" s="1179"/>
    </row>
    <row r="32" spans="1:8">
      <c r="A32" s="853"/>
      <c r="B32" s="810"/>
      <c r="C32" s="811"/>
      <c r="D32" s="905"/>
      <c r="E32" s="905"/>
      <c r="F32" s="9"/>
      <c r="G32" s="906"/>
      <c r="H32" s="1179"/>
    </row>
    <row r="33" spans="1:8">
      <c r="A33" s="853"/>
      <c r="B33" s="830">
        <v>80</v>
      </c>
      <c r="C33" s="811" t="s">
        <v>734</v>
      </c>
      <c r="D33" s="901"/>
      <c r="E33" s="898"/>
      <c r="F33" s="148"/>
      <c r="G33" s="899"/>
      <c r="H33" s="1178"/>
    </row>
    <row r="34" spans="1:8">
      <c r="A34" s="853"/>
      <c r="B34" s="459">
        <v>80.001000000000005</v>
      </c>
      <c r="C34" s="808" t="s">
        <v>440</v>
      </c>
      <c r="D34" s="901"/>
      <c r="E34" s="898"/>
      <c r="F34" s="148"/>
      <c r="G34" s="899"/>
      <c r="H34" s="1178"/>
    </row>
    <row r="35" spans="1:8">
      <c r="A35" s="853"/>
      <c r="B35" s="162">
        <v>35</v>
      </c>
      <c r="C35" s="101" t="s">
        <v>282</v>
      </c>
      <c r="D35" s="901"/>
      <c r="E35" s="901"/>
      <c r="F35" s="163"/>
      <c r="G35" s="902"/>
      <c r="H35" s="1178"/>
    </row>
    <row r="36" spans="1:8" ht="25.5">
      <c r="A36" s="853"/>
      <c r="B36" s="830">
        <v>60</v>
      </c>
      <c r="C36" s="811" t="s">
        <v>559</v>
      </c>
      <c r="D36" s="901"/>
      <c r="E36" s="901"/>
      <c r="F36" s="163"/>
      <c r="G36" s="902"/>
      <c r="H36" s="1178"/>
    </row>
    <row r="37" spans="1:8">
      <c r="A37" s="900"/>
      <c r="B37" s="1184" t="s">
        <v>94</v>
      </c>
      <c r="C37" s="838" t="s">
        <v>54</v>
      </c>
      <c r="D37" s="1185"/>
      <c r="E37" s="127">
        <v>50</v>
      </c>
      <c r="F37" s="12">
        <v>0</v>
      </c>
      <c r="G37" s="11">
        <f>SUM(E37:F37)</f>
        <v>50</v>
      </c>
      <c r="H37" s="1178" t="s">
        <v>417</v>
      </c>
    </row>
    <row r="38" spans="1:8" ht="25.5">
      <c r="A38" s="853" t="s">
        <v>656</v>
      </c>
      <c r="B38" s="830">
        <v>60</v>
      </c>
      <c r="C38" s="811" t="s">
        <v>559</v>
      </c>
      <c r="D38" s="905"/>
      <c r="E38" s="11">
        <f>SUM(E37:E37)</f>
        <v>50</v>
      </c>
      <c r="F38" s="12">
        <f>SUM(F37:F37)</f>
        <v>0</v>
      </c>
      <c r="G38" s="908">
        <f>SUM(G37:G37)</f>
        <v>50</v>
      </c>
      <c r="H38" s="1179"/>
    </row>
    <row r="39" spans="1:8">
      <c r="A39" s="896" t="s">
        <v>656</v>
      </c>
      <c r="B39" s="162">
        <v>35</v>
      </c>
      <c r="C39" s="101" t="s">
        <v>282</v>
      </c>
      <c r="D39" s="905"/>
      <c r="E39" s="11">
        <f t="shared" ref="E39:G40" si="0">E38</f>
        <v>50</v>
      </c>
      <c r="F39" s="12">
        <f t="shared" si="0"/>
        <v>0</v>
      </c>
      <c r="G39" s="908">
        <f t="shared" si="0"/>
        <v>50</v>
      </c>
      <c r="H39" s="1179"/>
    </row>
    <row r="40" spans="1:8">
      <c r="A40" s="853" t="s">
        <v>656</v>
      </c>
      <c r="B40" s="459">
        <v>80.001000000000005</v>
      </c>
      <c r="C40" s="808" t="s">
        <v>440</v>
      </c>
      <c r="D40" s="905"/>
      <c r="E40" s="10">
        <f t="shared" si="0"/>
        <v>50</v>
      </c>
      <c r="F40" s="13">
        <f t="shared" si="0"/>
        <v>0</v>
      </c>
      <c r="G40" s="904">
        <f t="shared" si="0"/>
        <v>50</v>
      </c>
      <c r="H40" s="1179"/>
    </row>
    <row r="41" spans="1:8">
      <c r="A41" s="896" t="s">
        <v>656</v>
      </c>
      <c r="B41" s="837">
        <v>3054</v>
      </c>
      <c r="C41" s="822" t="s">
        <v>781</v>
      </c>
      <c r="D41" s="908"/>
      <c r="E41" s="907">
        <f>E40+E31</f>
        <v>4623</v>
      </c>
      <c r="F41" s="36">
        <f>F40+F31</f>
        <v>0</v>
      </c>
      <c r="G41" s="907">
        <f>G40+G31</f>
        <v>4623</v>
      </c>
      <c r="H41" s="1179"/>
    </row>
    <row r="42" spans="1:8">
      <c r="A42" s="909" t="s">
        <v>656</v>
      </c>
      <c r="B42" s="834"/>
      <c r="C42" s="835" t="s">
        <v>660</v>
      </c>
      <c r="D42" s="904"/>
      <c r="E42" s="904">
        <f>E41</f>
        <v>4623</v>
      </c>
      <c r="F42" s="13">
        <f>F41</f>
        <v>0</v>
      </c>
      <c r="G42" s="904">
        <f>G41</f>
        <v>4623</v>
      </c>
      <c r="H42" s="1179"/>
    </row>
    <row r="43" spans="1:8">
      <c r="A43" s="853"/>
      <c r="B43" s="830"/>
      <c r="C43" s="910"/>
      <c r="D43" s="905"/>
      <c r="E43" s="905"/>
      <c r="F43" s="9"/>
      <c r="G43" s="906"/>
      <c r="H43" s="1179"/>
    </row>
    <row r="44" spans="1:8">
      <c r="A44" s="896"/>
      <c r="B44" s="836"/>
      <c r="C44" s="822" t="s">
        <v>613</v>
      </c>
      <c r="D44" s="905"/>
      <c r="E44" s="905"/>
      <c r="F44" s="9"/>
      <c r="G44" s="906"/>
      <c r="H44" s="1179"/>
    </row>
    <row r="45" spans="1:8">
      <c r="A45" s="853" t="s">
        <v>661</v>
      </c>
      <c r="B45" s="807">
        <v>5054</v>
      </c>
      <c r="C45" s="808" t="s">
        <v>341</v>
      </c>
      <c r="D45" s="898"/>
      <c r="E45" s="898"/>
      <c r="F45" s="148"/>
      <c r="G45" s="899"/>
      <c r="H45" s="1178"/>
    </row>
    <row r="46" spans="1:8">
      <c r="A46" s="896"/>
      <c r="B46" s="847">
        <v>4</v>
      </c>
      <c r="C46" s="824" t="s">
        <v>757</v>
      </c>
      <c r="D46" s="898"/>
      <c r="E46" s="898"/>
      <c r="F46" s="148"/>
      <c r="G46" s="899"/>
      <c r="H46" s="1178"/>
    </row>
    <row r="47" spans="1:8">
      <c r="A47" s="853"/>
      <c r="B47" s="459">
        <v>4.3369999999999997</v>
      </c>
      <c r="C47" s="808" t="s">
        <v>361</v>
      </c>
      <c r="D47" s="901"/>
      <c r="E47" s="901"/>
      <c r="F47" s="163"/>
      <c r="G47" s="902"/>
      <c r="H47" s="1178"/>
    </row>
    <row r="48" spans="1:8">
      <c r="A48" s="853"/>
      <c r="B48" s="830">
        <v>60</v>
      </c>
      <c r="C48" s="811" t="s">
        <v>362</v>
      </c>
      <c r="D48" s="901"/>
      <c r="E48" s="901"/>
      <c r="F48" s="163"/>
      <c r="G48" s="902"/>
      <c r="H48" s="1178"/>
    </row>
    <row r="49" spans="1:8">
      <c r="A49" s="853"/>
      <c r="B49" s="830">
        <v>45</v>
      </c>
      <c r="C49" s="811" t="s">
        <v>668</v>
      </c>
      <c r="D49" s="901"/>
      <c r="E49" s="901"/>
      <c r="F49" s="163"/>
      <c r="G49" s="902"/>
      <c r="H49" s="1178"/>
    </row>
    <row r="50" spans="1:8" ht="25.5">
      <c r="A50" s="853"/>
      <c r="B50" s="814" t="s">
        <v>540</v>
      </c>
      <c r="C50" s="811" t="s">
        <v>584</v>
      </c>
      <c r="D50" s="901"/>
      <c r="E50" s="165">
        <v>199</v>
      </c>
      <c r="F50" s="163">
        <v>0</v>
      </c>
      <c r="G50" s="8">
        <f>SUM(E50:F50)</f>
        <v>199</v>
      </c>
      <c r="H50" s="1178"/>
    </row>
    <row r="51" spans="1:8">
      <c r="A51" s="853"/>
      <c r="B51" s="814" t="s">
        <v>541</v>
      </c>
      <c r="C51" s="811" t="s">
        <v>95</v>
      </c>
      <c r="D51" s="901"/>
      <c r="E51" s="165">
        <v>3080</v>
      </c>
      <c r="F51" s="163">
        <v>0</v>
      </c>
      <c r="G51" s="8">
        <f>SUM(E51:F51)</f>
        <v>3080</v>
      </c>
      <c r="H51" s="1178"/>
    </row>
    <row r="52" spans="1:8">
      <c r="A52" s="853"/>
      <c r="B52" s="814" t="s">
        <v>97</v>
      </c>
      <c r="C52" s="811" t="s">
        <v>98</v>
      </c>
      <c r="D52" s="901"/>
      <c r="E52" s="165">
        <v>805</v>
      </c>
      <c r="F52" s="163">
        <v>0</v>
      </c>
      <c r="G52" s="8">
        <f>SUM(E52:F52)</f>
        <v>805</v>
      </c>
      <c r="H52" s="1178"/>
    </row>
    <row r="53" spans="1:8">
      <c r="A53" s="896" t="s">
        <v>656</v>
      </c>
      <c r="B53" s="836">
        <v>45</v>
      </c>
      <c r="C53" s="824" t="s">
        <v>668</v>
      </c>
      <c r="D53" s="901"/>
      <c r="E53" s="903">
        <f>SUM(E50:E52)</f>
        <v>4084</v>
      </c>
      <c r="F53" s="137">
        <f>SUM(F50:F52)</f>
        <v>0</v>
      </c>
      <c r="G53" s="903">
        <f>SUM(G50:G52)</f>
        <v>4084</v>
      </c>
      <c r="H53" s="1178"/>
    </row>
    <row r="54" spans="1:8">
      <c r="A54" s="896"/>
      <c r="B54" s="823"/>
      <c r="C54" s="824"/>
      <c r="D54" s="901"/>
      <c r="E54" s="898"/>
      <c r="F54" s="148"/>
      <c r="G54" s="911"/>
      <c r="H54" s="1178"/>
    </row>
    <row r="55" spans="1:8">
      <c r="A55" s="896"/>
      <c r="B55" s="839">
        <v>46</v>
      </c>
      <c r="C55" s="824" t="s">
        <v>669</v>
      </c>
      <c r="D55" s="901"/>
      <c r="E55" s="898"/>
      <c r="F55" s="148"/>
      <c r="G55" s="911"/>
      <c r="H55" s="1178"/>
    </row>
    <row r="56" spans="1:8" ht="25.5">
      <c r="A56" s="896"/>
      <c r="B56" s="823" t="s">
        <v>582</v>
      </c>
      <c r="C56" s="824" t="s">
        <v>583</v>
      </c>
      <c r="D56" s="1338"/>
      <c r="E56" s="901">
        <v>10000</v>
      </c>
      <c r="F56" s="163">
        <v>0</v>
      </c>
      <c r="G56" s="905">
        <f>SUM(E56:F56)</f>
        <v>10000</v>
      </c>
      <c r="H56" s="1178"/>
    </row>
    <row r="57" spans="1:8" ht="25.5">
      <c r="A57" s="853"/>
      <c r="B57" s="814" t="s">
        <v>99</v>
      </c>
      <c r="C57" s="811" t="s">
        <v>109</v>
      </c>
      <c r="D57" s="165"/>
      <c r="E57" s="165">
        <v>999</v>
      </c>
      <c r="F57" s="163">
        <v>0</v>
      </c>
      <c r="G57" s="8">
        <f>SUM(E57:F57)</f>
        <v>999</v>
      </c>
      <c r="H57" s="1178"/>
    </row>
    <row r="58" spans="1:8" ht="25.5">
      <c r="A58" s="853"/>
      <c r="B58" s="814" t="s">
        <v>110</v>
      </c>
      <c r="C58" s="811" t="s">
        <v>111</v>
      </c>
      <c r="D58" s="901"/>
      <c r="E58" s="165">
        <v>1499</v>
      </c>
      <c r="F58" s="163">
        <v>0</v>
      </c>
      <c r="G58" s="8">
        <f>SUM(E58:F58)</f>
        <v>1499</v>
      </c>
      <c r="H58" s="1178"/>
    </row>
    <row r="59" spans="1:8">
      <c r="A59" s="853" t="s">
        <v>656</v>
      </c>
      <c r="B59" s="825">
        <v>46</v>
      </c>
      <c r="C59" s="811" t="s">
        <v>669</v>
      </c>
      <c r="D59" s="901"/>
      <c r="E59" s="903">
        <f>SUM(E56:E58)</f>
        <v>12498</v>
      </c>
      <c r="F59" s="137">
        <f>SUM(F57:F58)</f>
        <v>0</v>
      </c>
      <c r="G59" s="903">
        <f>SUM(G56:G58)</f>
        <v>12498</v>
      </c>
      <c r="H59" s="1178"/>
    </row>
    <row r="60" spans="1:8">
      <c r="A60" s="853"/>
      <c r="B60" s="814"/>
      <c r="C60" s="811"/>
      <c r="D60" s="901"/>
      <c r="E60" s="901"/>
      <c r="F60" s="163"/>
      <c r="G60" s="906"/>
      <c r="H60" s="1178"/>
    </row>
    <row r="61" spans="1:8">
      <c r="A61" s="853"/>
      <c r="B61" s="825" t="s">
        <v>577</v>
      </c>
      <c r="C61" s="811" t="s">
        <v>670</v>
      </c>
      <c r="D61" s="901"/>
      <c r="E61" s="901"/>
      <c r="F61" s="163"/>
      <c r="G61" s="906"/>
      <c r="H61" s="1178"/>
    </row>
    <row r="62" spans="1:8" ht="25.5">
      <c r="A62" s="853"/>
      <c r="B62" s="814" t="s">
        <v>112</v>
      </c>
      <c r="C62" s="811" t="s">
        <v>586</v>
      </c>
      <c r="D62" s="901"/>
      <c r="E62" s="165">
        <v>1965</v>
      </c>
      <c r="F62" s="163">
        <v>0</v>
      </c>
      <c r="G62" s="8">
        <f>SUM(E62:F62)</f>
        <v>1965</v>
      </c>
      <c r="H62" s="1178"/>
    </row>
    <row r="63" spans="1:8">
      <c r="A63" s="896"/>
      <c r="B63" s="823" t="s">
        <v>113</v>
      </c>
      <c r="C63" s="824" t="s">
        <v>95</v>
      </c>
      <c r="D63" s="901"/>
      <c r="E63" s="147">
        <v>4082</v>
      </c>
      <c r="F63" s="148">
        <v>0</v>
      </c>
      <c r="G63" s="35">
        <f>SUM(E63:F63)</f>
        <v>4082</v>
      </c>
      <c r="H63" s="1178"/>
    </row>
    <row r="64" spans="1:8">
      <c r="A64" s="896"/>
      <c r="B64" s="823" t="s">
        <v>114</v>
      </c>
      <c r="C64" s="824" t="s">
        <v>96</v>
      </c>
      <c r="D64" s="901"/>
      <c r="E64" s="147">
        <v>239</v>
      </c>
      <c r="F64" s="148">
        <v>0</v>
      </c>
      <c r="G64" s="35">
        <f>SUM(E64:F64)</f>
        <v>239</v>
      </c>
      <c r="H64" s="1178"/>
    </row>
    <row r="65" spans="1:8">
      <c r="A65" s="853" t="s">
        <v>656</v>
      </c>
      <c r="B65" s="825" t="s">
        <v>577</v>
      </c>
      <c r="C65" s="811" t="s">
        <v>670</v>
      </c>
      <c r="D65" s="901"/>
      <c r="E65" s="903">
        <f>SUM(E62:E64)</f>
        <v>6286</v>
      </c>
      <c r="F65" s="137">
        <f>SUM(F62:F64)</f>
        <v>0</v>
      </c>
      <c r="G65" s="903">
        <f>SUM(G62:G64)</f>
        <v>6286</v>
      </c>
      <c r="H65" s="1178"/>
    </row>
    <row r="66" spans="1:8">
      <c r="A66" s="853"/>
      <c r="B66" s="814"/>
      <c r="C66" s="811"/>
      <c r="D66" s="901"/>
      <c r="E66" s="901"/>
      <c r="F66" s="163"/>
      <c r="G66" s="906"/>
      <c r="H66" s="1178"/>
    </row>
    <row r="67" spans="1:8">
      <c r="A67" s="853"/>
      <c r="B67" s="825" t="s">
        <v>600</v>
      </c>
      <c r="C67" s="811" t="s">
        <v>692</v>
      </c>
      <c r="D67" s="901"/>
      <c r="E67" s="901"/>
      <c r="F67" s="163"/>
      <c r="G67" s="906"/>
      <c r="H67" s="1178"/>
    </row>
    <row r="68" spans="1:8" ht="25.5">
      <c r="A68" s="853"/>
      <c r="B68" s="814" t="s">
        <v>115</v>
      </c>
      <c r="C68" s="811" t="s">
        <v>584</v>
      </c>
      <c r="D68" s="901"/>
      <c r="E68" s="165">
        <f>1733+11288</f>
        <v>13021</v>
      </c>
      <c r="F68" s="163">
        <v>0</v>
      </c>
      <c r="G68" s="8">
        <f>SUM(E68:F68)</f>
        <v>13021</v>
      </c>
      <c r="H68" s="1178"/>
    </row>
    <row r="69" spans="1:8">
      <c r="A69" s="900"/>
      <c r="B69" s="1184" t="s">
        <v>116</v>
      </c>
      <c r="C69" s="838" t="s">
        <v>95</v>
      </c>
      <c r="D69" s="1185"/>
      <c r="E69" s="127">
        <v>2773</v>
      </c>
      <c r="F69" s="128">
        <v>0</v>
      </c>
      <c r="G69" s="11">
        <f>SUM(E69:F69)</f>
        <v>2773</v>
      </c>
      <c r="H69" s="1178"/>
    </row>
    <row r="70" spans="1:8" ht="25.5">
      <c r="A70" s="853"/>
      <c r="B70" s="814" t="s">
        <v>117</v>
      </c>
      <c r="C70" s="811" t="s">
        <v>118</v>
      </c>
      <c r="D70" s="901"/>
      <c r="E70" s="165">
        <v>2439</v>
      </c>
      <c r="F70" s="163">
        <v>0</v>
      </c>
      <c r="G70" s="8">
        <f>SUM(E70:F70)</f>
        <v>2439</v>
      </c>
      <c r="H70" s="1178"/>
    </row>
    <row r="71" spans="1:8">
      <c r="A71" s="853" t="s">
        <v>656</v>
      </c>
      <c r="B71" s="825" t="s">
        <v>600</v>
      </c>
      <c r="C71" s="811" t="s">
        <v>692</v>
      </c>
      <c r="D71" s="901"/>
      <c r="E71" s="903">
        <f>SUM(E68:E70)</f>
        <v>18233</v>
      </c>
      <c r="F71" s="137">
        <f>SUM(F68:F70)</f>
        <v>0</v>
      </c>
      <c r="G71" s="903">
        <f>SUM(G68:G70)</f>
        <v>18233</v>
      </c>
      <c r="H71" s="1178"/>
    </row>
    <row r="72" spans="1:8">
      <c r="A72" s="853" t="s">
        <v>656</v>
      </c>
      <c r="B72" s="830">
        <v>60</v>
      </c>
      <c r="C72" s="811" t="s">
        <v>362</v>
      </c>
      <c r="D72" s="905"/>
      <c r="E72" s="908">
        <f>E71+E65+E59+E53</f>
        <v>41101</v>
      </c>
      <c r="F72" s="12">
        <f>F71+F65+F59+F53</f>
        <v>0</v>
      </c>
      <c r="G72" s="908">
        <f>G71+G65+G59+G53</f>
        <v>41101</v>
      </c>
      <c r="H72" s="1179"/>
    </row>
    <row r="73" spans="1:8">
      <c r="A73" s="853" t="s">
        <v>656</v>
      </c>
      <c r="B73" s="459">
        <v>4.3369999999999997</v>
      </c>
      <c r="C73" s="808" t="s">
        <v>361</v>
      </c>
      <c r="D73" s="905"/>
      <c r="E73" s="908">
        <f t="shared" ref="E73:G74" si="1">E72</f>
        <v>41101</v>
      </c>
      <c r="F73" s="12">
        <f t="shared" si="1"/>
        <v>0</v>
      </c>
      <c r="G73" s="908">
        <f t="shared" si="1"/>
        <v>41101</v>
      </c>
      <c r="H73" s="1179"/>
    </row>
    <row r="74" spans="1:8">
      <c r="A74" s="853" t="s">
        <v>656</v>
      </c>
      <c r="B74" s="810">
        <v>4</v>
      </c>
      <c r="C74" s="811" t="s">
        <v>757</v>
      </c>
      <c r="D74" s="905"/>
      <c r="E74" s="908">
        <f t="shared" si="1"/>
        <v>41101</v>
      </c>
      <c r="F74" s="12">
        <f t="shared" si="1"/>
        <v>0</v>
      </c>
      <c r="G74" s="908">
        <f t="shared" si="1"/>
        <v>41101</v>
      </c>
      <c r="H74" s="1179"/>
    </row>
    <row r="75" spans="1:8" ht="9.9499999999999993" customHeight="1">
      <c r="A75" s="853"/>
      <c r="B75" s="810"/>
      <c r="C75" s="811"/>
      <c r="D75" s="905"/>
      <c r="E75" s="912"/>
      <c r="F75" s="9"/>
      <c r="G75" s="906"/>
      <c r="H75" s="1179"/>
    </row>
    <row r="76" spans="1:8" ht="25.5">
      <c r="A76" s="853"/>
      <c r="B76" s="810">
        <v>5</v>
      </c>
      <c r="C76" s="811" t="s">
        <v>522</v>
      </c>
      <c r="D76" s="901"/>
      <c r="E76" s="905"/>
      <c r="F76" s="163"/>
      <c r="G76" s="902"/>
      <c r="H76" s="1179"/>
    </row>
    <row r="77" spans="1:8">
      <c r="A77" s="853"/>
      <c r="B77" s="459">
        <v>5.0519999999999996</v>
      </c>
      <c r="C77" s="808" t="s">
        <v>746</v>
      </c>
      <c r="D77" s="901"/>
      <c r="E77" s="901"/>
      <c r="F77" s="163"/>
      <c r="G77" s="902"/>
      <c r="H77" s="1178"/>
    </row>
    <row r="78" spans="1:8">
      <c r="A78" s="853"/>
      <c r="B78" s="814" t="s">
        <v>612</v>
      </c>
      <c r="C78" s="806" t="s">
        <v>119</v>
      </c>
      <c r="D78" s="905"/>
      <c r="E78" s="11">
        <v>500</v>
      </c>
      <c r="F78" s="12">
        <v>0</v>
      </c>
      <c r="G78" s="11">
        <f>SUM(E78:F78)</f>
        <v>500</v>
      </c>
      <c r="H78" s="1179"/>
    </row>
    <row r="79" spans="1:8">
      <c r="A79" s="853" t="s">
        <v>656</v>
      </c>
      <c r="B79" s="459">
        <v>5.0519999999999996</v>
      </c>
      <c r="C79" s="808" t="s">
        <v>746</v>
      </c>
      <c r="D79" s="905"/>
      <c r="E79" s="10">
        <f t="shared" ref="E79:G80" si="2">E78</f>
        <v>500</v>
      </c>
      <c r="F79" s="13">
        <f t="shared" si="2"/>
        <v>0</v>
      </c>
      <c r="G79" s="10">
        <f t="shared" si="2"/>
        <v>500</v>
      </c>
      <c r="H79" s="1179"/>
    </row>
    <row r="80" spans="1:8" ht="25.5">
      <c r="A80" s="896" t="s">
        <v>656</v>
      </c>
      <c r="B80" s="847">
        <v>5</v>
      </c>
      <c r="C80" s="824" t="s">
        <v>700</v>
      </c>
      <c r="D80" s="905"/>
      <c r="E80" s="904">
        <f t="shared" si="2"/>
        <v>500</v>
      </c>
      <c r="F80" s="293">
        <f t="shared" si="2"/>
        <v>0</v>
      </c>
      <c r="G80" s="904">
        <f t="shared" si="2"/>
        <v>500</v>
      </c>
      <c r="H80" s="1179"/>
    </row>
    <row r="81" spans="1:9">
      <c r="A81" s="896" t="s">
        <v>656</v>
      </c>
      <c r="B81" s="837">
        <v>5054</v>
      </c>
      <c r="C81" s="822" t="s">
        <v>341</v>
      </c>
      <c r="D81" s="907"/>
      <c r="E81" s="907">
        <f>SUM(E80,E74)</f>
        <v>41601</v>
      </c>
      <c r="F81" s="9">
        <f>SUM(F80,F74)</f>
        <v>0</v>
      </c>
      <c r="G81" s="907">
        <f>SUM(G80,G74)</f>
        <v>41601</v>
      </c>
      <c r="H81" s="1179"/>
    </row>
    <row r="82" spans="1:9">
      <c r="A82" s="909" t="s">
        <v>656</v>
      </c>
      <c r="B82" s="834"/>
      <c r="C82" s="835" t="s">
        <v>613</v>
      </c>
      <c r="D82" s="904"/>
      <c r="E82" s="904">
        <f>E81</f>
        <v>41601</v>
      </c>
      <c r="F82" s="13">
        <f>F81</f>
        <v>0</v>
      </c>
      <c r="G82" s="904">
        <f>G81</f>
        <v>41601</v>
      </c>
      <c r="H82" s="1179" t="s">
        <v>759</v>
      </c>
    </row>
    <row r="83" spans="1:9">
      <c r="A83" s="909" t="s">
        <v>656</v>
      </c>
      <c r="B83" s="834"/>
      <c r="C83" s="835" t="s">
        <v>657</v>
      </c>
      <c r="D83" s="904"/>
      <c r="E83" s="904">
        <f>E82+E42</f>
        <v>46224</v>
      </c>
      <c r="F83" s="13">
        <f>F82+F42</f>
        <v>0</v>
      </c>
      <c r="G83" s="904">
        <f>G82+G42</f>
        <v>46224</v>
      </c>
      <c r="H83" s="1179"/>
    </row>
    <row r="84" spans="1:9" ht="9.9499999999999993" customHeight="1">
      <c r="A84" s="1442"/>
      <c r="B84" s="1442"/>
      <c r="C84" s="1442"/>
      <c r="D84" s="1442"/>
      <c r="E84" s="1442"/>
      <c r="F84" s="1442"/>
      <c r="G84" s="1442"/>
      <c r="H84" s="1443"/>
    </row>
    <row r="85" spans="1:9" ht="27" customHeight="1">
      <c r="A85" s="853"/>
      <c r="B85" s="1441" t="s">
        <v>556</v>
      </c>
      <c r="C85" s="1441"/>
      <c r="D85" s="1441"/>
      <c r="E85" s="1441"/>
      <c r="F85" s="1441"/>
      <c r="G85" s="1441"/>
      <c r="H85" s="853"/>
      <c r="I85" s="853"/>
    </row>
    <row r="86" spans="1:9">
      <c r="A86" s="853"/>
      <c r="B86" s="830"/>
      <c r="C86" s="808"/>
      <c r="D86" s="905"/>
      <c r="E86" s="905"/>
      <c r="F86" s="905"/>
      <c r="G86" s="905"/>
      <c r="H86" s="1179"/>
    </row>
    <row r="87" spans="1:9">
      <c r="A87" s="853"/>
      <c r="B87" s="830"/>
      <c r="C87" s="808"/>
      <c r="D87" s="905"/>
      <c r="E87" s="905"/>
      <c r="F87" s="905"/>
      <c r="G87" s="905"/>
      <c r="H87" s="1179"/>
    </row>
    <row r="88" spans="1:9">
      <c r="A88" s="853"/>
      <c r="B88" s="830"/>
      <c r="C88" s="808"/>
      <c r="D88" s="905"/>
      <c r="E88" s="905"/>
      <c r="F88" s="905"/>
      <c r="G88" s="905"/>
      <c r="H88" s="1179"/>
    </row>
    <row r="89" spans="1:9" ht="13.5" thickBot="1">
      <c r="A89" s="853"/>
      <c r="B89" s="830"/>
      <c r="C89" s="924"/>
      <c r="D89" s="820"/>
      <c r="E89" s="820"/>
      <c r="F89" s="820"/>
      <c r="G89" s="820"/>
      <c r="H89" s="1085"/>
    </row>
    <row r="90" spans="1:9" ht="13.5" thickTop="1">
      <c r="A90" s="705"/>
      <c r="B90" s="705"/>
      <c r="C90" s="728"/>
      <c r="D90" s="705"/>
      <c r="E90" s="728"/>
      <c r="F90" s="741"/>
      <c r="G90" s="913"/>
      <c r="H90" s="1180"/>
    </row>
    <row r="91" spans="1:9">
      <c r="A91" s="489"/>
      <c r="B91" s="232"/>
      <c r="C91" s="119"/>
      <c r="D91" s="119"/>
      <c r="E91" s="119"/>
      <c r="F91" s="119"/>
      <c r="G91" s="913"/>
      <c r="H91" s="1180"/>
    </row>
    <row r="92" spans="1:9">
      <c r="A92" s="395"/>
      <c r="B92" s="395"/>
      <c r="C92" s="694"/>
      <c r="D92" s="693"/>
      <c r="E92" s="694"/>
      <c r="G92" s="913"/>
      <c r="H92" s="1180"/>
    </row>
    <row r="93" spans="1:9">
      <c r="A93" s="914"/>
      <c r="B93" s="917"/>
      <c r="C93" s="915"/>
      <c r="D93" s="820"/>
      <c r="E93" s="820"/>
      <c r="F93" s="913"/>
      <c r="G93" s="913"/>
      <c r="H93" s="1180"/>
    </row>
    <row r="94" spans="1:9">
      <c r="A94" s="481"/>
      <c r="B94" s="916"/>
      <c r="C94" s="995"/>
      <c r="D94" s="918"/>
      <c r="E94" s="918"/>
      <c r="F94" s="919"/>
      <c r="G94" s="919"/>
      <c r="H94" s="1181"/>
    </row>
    <row r="95" spans="1:9">
      <c r="A95" s="481"/>
      <c r="B95" s="920"/>
      <c r="C95" s="482"/>
      <c r="D95" s="82"/>
      <c r="E95" s="82"/>
      <c r="F95" s="82"/>
      <c r="G95" s="9"/>
      <c r="H95" s="83"/>
    </row>
    <row r="96" spans="1:9">
      <c r="A96" s="481"/>
      <c r="B96" s="920"/>
      <c r="C96" s="482"/>
      <c r="D96" s="443"/>
      <c r="E96" s="443"/>
      <c r="F96" s="82"/>
      <c r="G96" s="82"/>
      <c r="H96" s="83"/>
    </row>
    <row r="97" spans="1:8">
      <c r="A97" s="481"/>
      <c r="B97" s="920"/>
      <c r="C97" s="482"/>
      <c r="D97" s="443"/>
      <c r="E97" s="443"/>
      <c r="F97" s="82"/>
      <c r="G97" s="82"/>
      <c r="H97" s="83"/>
    </row>
    <row r="98" spans="1:8">
      <c r="A98" s="853"/>
      <c r="B98" s="129"/>
      <c r="C98" s="129"/>
      <c r="D98" s="129"/>
      <c r="E98" s="129"/>
      <c r="F98" s="129"/>
      <c r="G98" s="129"/>
      <c r="H98" s="129"/>
    </row>
    <row r="99" spans="1:8">
      <c r="A99" s="921"/>
      <c r="B99" s="483"/>
      <c r="C99" s="484"/>
      <c r="D99" s="485"/>
      <c r="E99" s="129"/>
      <c r="F99" s="129"/>
      <c r="G99" s="129"/>
      <c r="H99" s="129"/>
    </row>
    <row r="100" spans="1:8">
      <c r="A100" s="853"/>
      <c r="B100" s="922"/>
      <c r="C100" s="808"/>
      <c r="D100" s="82"/>
      <c r="E100" s="9"/>
      <c r="F100" s="9"/>
      <c r="G100" s="9"/>
      <c r="H100" s="1173"/>
    </row>
    <row r="101" spans="1:8">
      <c r="A101" s="853"/>
      <c r="B101" s="922"/>
      <c r="C101" s="808"/>
      <c r="D101" s="82"/>
      <c r="E101" s="129"/>
      <c r="F101" s="129"/>
      <c r="G101" s="129"/>
      <c r="H101" s="129"/>
    </row>
    <row r="102" spans="1:8">
      <c r="A102" s="921"/>
      <c r="B102" s="483"/>
      <c r="C102" s="484"/>
      <c r="D102" s="485"/>
      <c r="E102" s="485"/>
      <c r="F102" s="129"/>
      <c r="G102" s="129"/>
      <c r="H102" s="129"/>
    </row>
    <row r="103" spans="1:8">
      <c r="A103" s="853"/>
      <c r="B103" s="922"/>
      <c r="C103" s="808"/>
      <c r="D103" s="82"/>
      <c r="E103" s="9"/>
      <c r="F103" s="9"/>
      <c r="G103" s="9"/>
      <c r="H103" s="1173"/>
    </row>
    <row r="104" spans="1:8">
      <c r="A104" s="853"/>
      <c r="B104" s="922"/>
      <c r="C104" s="811"/>
      <c r="D104" s="165"/>
      <c r="E104" s="165"/>
      <c r="F104" s="9"/>
      <c r="G104" s="9"/>
      <c r="H104" s="83"/>
    </row>
    <row r="105" spans="1:8">
      <c r="A105" s="914"/>
      <c r="B105" s="837"/>
      <c r="C105" s="822"/>
      <c r="D105" s="165"/>
      <c r="E105" s="165"/>
      <c r="F105" s="9"/>
      <c r="G105" s="9"/>
      <c r="H105" s="83"/>
    </row>
    <row r="106" spans="1:8">
      <c r="A106" s="853"/>
      <c r="B106" s="922"/>
      <c r="C106" s="808"/>
      <c r="D106" s="9"/>
      <c r="E106" s="9"/>
      <c r="F106" s="9"/>
      <c r="G106" s="9"/>
      <c r="H106" s="1173"/>
    </row>
    <row r="107" spans="1:8">
      <c r="A107" s="900"/>
      <c r="B107" s="923"/>
      <c r="C107" s="838"/>
      <c r="D107" s="127"/>
      <c r="E107" s="127"/>
      <c r="F107" s="12"/>
      <c r="G107" s="12"/>
      <c r="H107" s="1182"/>
    </row>
  </sheetData>
  <customSheetViews>
    <customSheetView guid="{44B5F5DE-C96C-4269-969A-574D4EEEEEF5}" scale="85" printArea="1" view="pageBreakPreview" showRuler="0">
      <selection activeCell="A33" sqref="A33:IV33"/>
      <rowBreaks count="3" manualBreakCount="3">
        <brk id="36" max="7" man="1"/>
        <brk id="66" max="7" man="1"/>
        <brk id="87" max="7" man="1"/>
      </rowBreaks>
      <pageMargins left="0.74803149606299202" right="0.74803149606299202" top="0.74803149606299202" bottom="4.13" header="0.35" footer="3"/>
      <printOptions horizontalCentered="1"/>
      <pageSetup paperSize="9" orientation="portrait" blackAndWhite="1" useFirstPageNumber="1" r:id="rId1"/>
      <headerFooter alignWithMargins="0">
        <oddHeader xml:space="preserve">&amp;C   </oddHeader>
        <oddFooter>&amp;C&amp;P</oddFooter>
      </headerFooter>
    </customSheetView>
    <customSheetView guid="{51C53396-99BF-439E-80DF-007983187621}" scale="115" printArea="1" showRuler="0" topLeftCell="A23">
      <selection activeCell="H64" sqref="H64"/>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417">
      <selection activeCell="C411" sqref="C411"/>
      <pageMargins left="0.74803149606299202" right="0.39370078740157499" top="0.74803149606299202" bottom="0.90551181102362199" header="0.511811023622047" footer="0.59055118110236204"/>
      <printOptions horizontalCentered="1"/>
      <pageSetup paperSize="9" firstPageNumber="59" orientation="landscape" blackAndWhite="1" useFirstPageNumber="1" r:id="rId3"/>
      <headerFooter alignWithMargins="0">
        <oddHeader xml:space="preserve">&amp;C   </oddHeader>
        <oddFooter>&amp;C&amp;"Times New Roman,Bold"   Vol-III    -    &amp;P</oddFooter>
      </headerFooter>
    </customSheetView>
    <customSheetView guid="{F7D04FF6-8BBF-4270-9EF9-DD67F24468EA}" scale="115" showRuler="0" topLeftCell="A179">
      <selection activeCell="B195" sqref="B195:G195"/>
      <pageMargins left="0.74803149606299202" right="0.39370078740157499" top="0.74803149606299202" bottom="0.90551181102362199" header="0.511811023622047" footer="0.59055118110236204"/>
      <printOptions horizontalCentered="1"/>
      <pageSetup paperSize="9" firstPageNumber="59" orientation="portrait" blackAndWhite="1" useFirstPageNumber="1" r:id="rId4"/>
      <headerFooter alignWithMargins="0">
        <oddHeader xml:space="preserve">&amp;C   </oddHeader>
        <oddFooter>&amp;C&amp;"Times New Roman,Bold"   Vol-III    -    &amp;P</oddFooter>
      </headerFooter>
    </customSheetView>
    <customSheetView guid="{73C19A37-4EEB-4DC6-935E-CC3901B52293}" showPageBreaks="1" printArea="1" view="pageBreakPreview" showRuler="0" topLeftCell="A424">
      <selection activeCell="A441" sqref="A441:F443"/>
      <pageMargins left="0.74803149606299202" right="0.39370078740157499" top="0.74803149606299202" bottom="0.90551181102362199" header="0.511811023622047" footer="0.59055118110236204"/>
      <printOptions horizontalCentered="1"/>
      <pageSetup paperSize="9" firstPageNumber="59" orientation="landscape" blackAndWhite="1" useFirstPageNumber="1" r:id="rId5"/>
      <headerFooter alignWithMargins="0">
        <oddHeader xml:space="preserve">&amp;C   </oddHeader>
        <oddFooter>&amp;C&amp;"Times New Roman,Bold"   Vol-III    -    &amp;P</oddFooter>
      </headerFooter>
    </customSheetView>
    <customSheetView guid="{63DB0950-E90F-4380-862C-985B5EB19119}" scale="160" showPageBreaks="1" showRuler="0" topLeftCell="A182">
      <selection activeCell="F194" sqref="F194"/>
      <pageMargins left="0.74803149606299202" right="0.39370078740157499" top="0.74803149606299202" bottom="0.90551181102362199" header="0.511811023622047" footer="0.59055118110236204"/>
      <printOptions horizontalCentered="1"/>
      <pageSetup paperSize="9" firstPageNumber="59" orientation="portrait" blackAndWhite="1" useFirstPageNumber="1" r:id="rId6"/>
      <headerFooter alignWithMargins="0">
        <oddHeader xml:space="preserve">&amp;C   </oddHeader>
        <oddFooter>&amp;C&amp;"Times New Roman,Bold"   Vol-III    -    &amp;P</oddFooter>
      </headerFooter>
    </customSheetView>
    <customSheetView guid="{F13B090A-ECDA-4418-9F13-644A873400E7}" showPageBreaks="1" printArea="1" view="pageBreakPreview" showRuler="0" topLeftCell="A28">
      <selection activeCell="K155" sqref="K155"/>
      <pageMargins left="0.74803149606299202" right="0.39370078740157499" top="0.74803149606299202" bottom="0.90551181102362199" header="0.511811023622047" footer="0.59055118110236204"/>
      <printOptions horizontalCentered="1"/>
      <pageSetup paperSize="9" firstPageNumber="59" orientation="landscape" blackAndWhite="1" useFirstPageNumber="1" r:id="rId7"/>
      <headerFooter alignWithMargins="0">
        <oddHeader xml:space="preserve">&amp;C   </oddHeader>
        <oddFooter>&amp;C&amp;"Times New Roman,Bold"   Vol-III    -    &amp;P</oddFooter>
      </headerFooter>
    </customSheetView>
    <customSheetView guid="{9AB94DEC-E115-4D58-A012-E99EA3B9CE7A}" showPageBreaks="1" printArea="1" view="pageBreakPreview" showRuler="0" topLeftCell="A49">
      <selection activeCell="E60" sqref="E60"/>
      <pageMargins left="0.74803149606299202" right="0.74803149606299202" top="0.74803149606299202" bottom="3.63" header="0.35" footer="3"/>
      <printOptions horizontalCentered="1"/>
      <pageSetup paperSize="9" firstPageNumber="28" orientation="portrait" blackAndWhite="1" useFirstPageNumber="1" r:id="rId8"/>
      <headerFooter alignWithMargins="0">
        <oddHeader xml:space="preserve">&amp;C   </oddHeader>
        <oddFooter>&amp;C&amp;"Times New Roman,Bold"&amp;P</oddFooter>
      </headerFooter>
    </customSheetView>
  </customSheetViews>
  <mergeCells count="8">
    <mergeCell ref="B85:G85"/>
    <mergeCell ref="A1:G1"/>
    <mergeCell ref="A4:G4"/>
    <mergeCell ref="B5:G5"/>
    <mergeCell ref="A84:H84"/>
    <mergeCell ref="B13:G13"/>
    <mergeCell ref="B14:D14"/>
    <mergeCell ref="A2:G2"/>
  </mergeCells>
  <phoneticPr fontId="25" type="noConversion"/>
  <printOptions horizontalCentered="1"/>
  <pageMargins left="0.74803149606299202" right="0.74803149606299202" top="0.74803149606299202" bottom="3.63" header="0.35" footer="3"/>
  <pageSetup paperSize="9" firstPageNumber="28" orientation="portrait" blackAndWhite="1" useFirstPageNumber="1" r:id="rId9"/>
  <headerFooter alignWithMargins="0">
    <oddHeader xml:space="preserve">&amp;C   </oddHeader>
    <oddFooter>&amp;C&amp;"Times New Roman,Bold"&amp;P</oddFooter>
  </headerFooter>
</worksheet>
</file>

<file path=xl/worksheets/sheet21.xml><?xml version="1.0" encoding="utf-8"?>
<worksheet xmlns="http://schemas.openxmlformats.org/spreadsheetml/2006/main" xmlns:r="http://schemas.openxmlformats.org/officeDocument/2006/relationships">
  <sheetPr syncVertical="1" syncRef="A57" transitionEvaluation="1" codeName="Sheet34" enableFormatConditionsCalculation="0"/>
  <dimension ref="A1:H166"/>
  <sheetViews>
    <sheetView view="pageBreakPreview" topLeftCell="A57" zoomScaleNormal="160" zoomScaleSheetLayoutView="100" workbookViewId="0">
      <selection activeCell="I57" sqref="I1:L57"/>
    </sheetView>
  </sheetViews>
  <sheetFormatPr defaultColWidth="11" defaultRowHeight="12.75"/>
  <cols>
    <col min="1" max="1" width="6.42578125" style="174" customWidth="1"/>
    <col min="2" max="2" width="8.140625" style="489" customWidth="1"/>
    <col min="3" max="3" width="34.5703125" style="232" customWidth="1"/>
    <col min="4" max="4" width="7.140625" style="119" customWidth="1"/>
    <col min="5" max="5" width="9.7109375" style="119" customWidth="1"/>
    <col min="6" max="6" width="10.28515625" style="112" customWidth="1"/>
    <col min="7" max="7" width="7.42578125" style="112" bestFit="1" customWidth="1"/>
    <col min="8" max="8" width="2.7109375" style="112" customWidth="1"/>
    <col min="9" max="16384" width="11" style="112"/>
  </cols>
  <sheetData>
    <row r="1" spans="1:7">
      <c r="A1" s="1433" t="s">
        <v>701</v>
      </c>
      <c r="B1" s="1433"/>
      <c r="C1" s="1433"/>
      <c r="D1" s="1433"/>
      <c r="E1" s="1433"/>
      <c r="F1" s="1433"/>
      <c r="G1" s="1433"/>
    </row>
    <row r="2" spans="1:7">
      <c r="A2" s="1433" t="s">
        <v>702</v>
      </c>
      <c r="B2" s="1433"/>
      <c r="C2" s="1433"/>
      <c r="D2" s="1433"/>
      <c r="E2" s="1433"/>
      <c r="F2" s="1433"/>
      <c r="G2" s="1433"/>
    </row>
    <row r="3" spans="1:7">
      <c r="A3" s="176"/>
      <c r="B3" s="143"/>
      <c r="C3" s="448"/>
      <c r="D3" s="111"/>
      <c r="E3" s="111"/>
      <c r="F3" s="110"/>
      <c r="G3" s="110"/>
    </row>
    <row r="4" spans="1:7">
      <c r="A4" s="1396" t="s">
        <v>149</v>
      </c>
      <c r="B4" s="1396"/>
      <c r="C4" s="1396"/>
      <c r="D4" s="1396"/>
      <c r="E4" s="1396"/>
      <c r="F4" s="1396"/>
      <c r="G4" s="1396"/>
    </row>
    <row r="5" spans="1:7" ht="13.5">
      <c r="A5" s="541"/>
      <c r="B5" s="1397"/>
      <c r="C5" s="1397"/>
      <c r="D5" s="1397"/>
      <c r="E5" s="1397"/>
      <c r="F5" s="1397"/>
      <c r="G5" s="1397"/>
    </row>
    <row r="6" spans="1:7">
      <c r="A6" s="541"/>
      <c r="B6" s="359"/>
      <c r="C6" s="359"/>
      <c r="D6" s="708"/>
      <c r="E6" s="709" t="s">
        <v>502</v>
      </c>
      <c r="F6" s="709" t="s">
        <v>503</v>
      </c>
      <c r="G6" s="709" t="s">
        <v>718</v>
      </c>
    </row>
    <row r="7" spans="1:7">
      <c r="A7" s="541"/>
      <c r="B7" s="711" t="s">
        <v>504</v>
      </c>
      <c r="C7" s="359" t="s">
        <v>774</v>
      </c>
      <c r="D7" s="712" t="s">
        <v>657</v>
      </c>
      <c r="E7" s="361">
        <v>616338</v>
      </c>
      <c r="F7" s="361">
        <v>1289379</v>
      </c>
      <c r="G7" s="361">
        <f>SUM(E7:F7)</f>
        <v>1905717</v>
      </c>
    </row>
    <row r="8" spans="1:7">
      <c r="A8" s="541"/>
      <c r="B8" s="711" t="s">
        <v>505</v>
      </c>
      <c r="C8" s="714" t="s">
        <v>506</v>
      </c>
      <c r="D8" s="715"/>
      <c r="E8" s="362"/>
      <c r="F8" s="362"/>
      <c r="G8" s="362"/>
    </row>
    <row r="9" spans="1:7">
      <c r="A9" s="541"/>
      <c r="B9" s="711"/>
      <c r="C9" s="714" t="s">
        <v>711</v>
      </c>
      <c r="D9" s="715" t="s">
        <v>657</v>
      </c>
      <c r="E9" s="362">
        <f>G28</f>
        <v>27</v>
      </c>
      <c r="F9" s="740">
        <f>G69</f>
        <v>112960</v>
      </c>
      <c r="G9" s="362">
        <f>SUM(E9:F9)</f>
        <v>112987</v>
      </c>
    </row>
    <row r="10" spans="1:7">
      <c r="A10" s="541"/>
      <c r="B10" s="718" t="s">
        <v>656</v>
      </c>
      <c r="C10" s="359" t="s">
        <v>673</v>
      </c>
      <c r="D10" s="719" t="s">
        <v>657</v>
      </c>
      <c r="E10" s="720">
        <f>SUM(E7:E9)</f>
        <v>616365</v>
      </c>
      <c r="F10" s="720">
        <f>SUM(F7:F9)</f>
        <v>1402339</v>
      </c>
      <c r="G10" s="720">
        <f>SUM(E10:F10)</f>
        <v>2018704</v>
      </c>
    </row>
    <row r="11" spans="1:7">
      <c r="A11" s="541"/>
      <c r="B11" s="711"/>
      <c r="C11" s="359"/>
      <c r="D11" s="360"/>
      <c r="E11" s="360"/>
      <c r="F11" s="712"/>
      <c r="G11" s="360"/>
    </row>
    <row r="12" spans="1:7">
      <c r="A12" s="541"/>
      <c r="B12" s="711" t="s">
        <v>546</v>
      </c>
      <c r="C12" s="359" t="s">
        <v>547</v>
      </c>
      <c r="D12" s="359"/>
      <c r="E12" s="359"/>
      <c r="F12" s="723"/>
      <c r="G12" s="359"/>
    </row>
    <row r="13" spans="1:7" ht="13.5" thickBot="1">
      <c r="A13" s="725"/>
      <c r="B13" s="1394" t="s">
        <v>129</v>
      </c>
      <c r="C13" s="1394"/>
      <c r="D13" s="1394"/>
      <c r="E13" s="1394"/>
      <c r="F13" s="1394"/>
      <c r="G13" s="1394"/>
    </row>
    <row r="14" spans="1:7" ht="14.25" thickTop="1" thickBot="1">
      <c r="A14" s="725"/>
      <c r="B14" s="1399" t="s">
        <v>557</v>
      </c>
      <c r="C14" s="1399"/>
      <c r="D14" s="1399"/>
      <c r="E14" s="696" t="s">
        <v>658</v>
      </c>
      <c r="F14" s="696" t="s">
        <v>558</v>
      </c>
      <c r="G14" s="729" t="s">
        <v>718</v>
      </c>
    </row>
    <row r="15" spans="1:7" ht="13.5" thickTop="1">
      <c r="A15" s="361"/>
      <c r="B15" s="715"/>
      <c r="C15" s="715"/>
      <c r="D15" s="715"/>
      <c r="E15" s="715"/>
      <c r="F15" s="715"/>
      <c r="G15" s="362"/>
    </row>
    <row r="16" spans="1:7">
      <c r="A16" s="171"/>
      <c r="B16" s="155"/>
      <c r="C16" s="144" t="s">
        <v>660</v>
      </c>
      <c r="D16" s="120"/>
      <c r="E16" s="120"/>
      <c r="F16" s="120"/>
      <c r="G16" s="121"/>
    </row>
    <row r="17" spans="1:8" ht="25.5">
      <c r="A17" s="171" t="s">
        <v>661</v>
      </c>
      <c r="B17" s="145">
        <v>2501</v>
      </c>
      <c r="C17" s="144" t="s">
        <v>508</v>
      </c>
      <c r="D17" s="114"/>
      <c r="E17" s="123"/>
      <c r="F17" s="123"/>
      <c r="G17" s="123"/>
    </row>
    <row r="18" spans="1:8">
      <c r="A18" s="171"/>
      <c r="B18" s="151">
        <v>1</v>
      </c>
      <c r="C18" s="133" t="s">
        <v>716</v>
      </c>
      <c r="D18" s="114"/>
      <c r="E18" s="114"/>
      <c r="F18" s="114"/>
      <c r="G18" s="114"/>
    </row>
    <row r="19" spans="1:8">
      <c r="A19" s="171"/>
      <c r="B19" s="353">
        <v>1.0009999999999999</v>
      </c>
      <c r="C19" s="144" t="s">
        <v>662</v>
      </c>
      <c r="D19" s="120"/>
      <c r="E19" s="120"/>
      <c r="F19" s="120"/>
      <c r="G19" s="120"/>
    </row>
    <row r="20" spans="1:8">
      <c r="A20" s="171"/>
      <c r="B20" s="155">
        <v>45</v>
      </c>
      <c r="C20" s="133" t="s">
        <v>717</v>
      </c>
      <c r="D20" s="120"/>
      <c r="E20" s="120"/>
      <c r="F20" s="120"/>
      <c r="G20" s="120"/>
    </row>
    <row r="21" spans="1:8" ht="25.5">
      <c r="A21" s="171"/>
      <c r="B21" s="155">
        <v>76</v>
      </c>
      <c r="C21" s="133" t="s">
        <v>241</v>
      </c>
      <c r="D21" s="120"/>
      <c r="E21" s="120"/>
      <c r="F21" s="120"/>
      <c r="G21" s="120"/>
    </row>
    <row r="22" spans="1:8">
      <c r="A22" s="171"/>
      <c r="B22" s="155" t="s">
        <v>242</v>
      </c>
      <c r="C22" s="133" t="s">
        <v>666</v>
      </c>
      <c r="D22" s="120"/>
      <c r="E22" s="8">
        <v>27</v>
      </c>
      <c r="F22" s="9">
        <v>0</v>
      </c>
      <c r="G22" s="8">
        <f>F22+E22</f>
        <v>27</v>
      </c>
      <c r="H22" s="112" t="s">
        <v>417</v>
      </c>
    </row>
    <row r="23" spans="1:8" ht="25.5">
      <c r="A23" s="171" t="s">
        <v>656</v>
      </c>
      <c r="B23" s="155">
        <v>76</v>
      </c>
      <c r="C23" s="133" t="s">
        <v>241</v>
      </c>
      <c r="D23" s="120"/>
      <c r="E23" s="10">
        <f>SUM(E22:E22)</f>
        <v>27</v>
      </c>
      <c r="F23" s="13">
        <f>SUM(F22:F22)</f>
        <v>0</v>
      </c>
      <c r="G23" s="10">
        <f>SUM(G22:G22)</f>
        <v>27</v>
      </c>
    </row>
    <row r="24" spans="1:8">
      <c r="A24" s="171" t="s">
        <v>656</v>
      </c>
      <c r="B24" s="155">
        <v>45</v>
      </c>
      <c r="C24" s="133" t="s">
        <v>668</v>
      </c>
      <c r="D24" s="8"/>
      <c r="E24" s="10">
        <f t="shared" ref="E24:G27" si="0">E23</f>
        <v>27</v>
      </c>
      <c r="F24" s="13">
        <f t="shared" si="0"/>
        <v>0</v>
      </c>
      <c r="G24" s="10">
        <f t="shared" si="0"/>
        <v>27</v>
      </c>
    </row>
    <row r="25" spans="1:8">
      <c r="A25" s="171" t="s">
        <v>656</v>
      </c>
      <c r="B25" s="353">
        <v>1.0009999999999999</v>
      </c>
      <c r="C25" s="144" t="s">
        <v>662</v>
      </c>
      <c r="D25" s="114"/>
      <c r="E25" s="138">
        <f t="shared" si="0"/>
        <v>27</v>
      </c>
      <c r="F25" s="137">
        <f t="shared" si="0"/>
        <v>0</v>
      </c>
      <c r="G25" s="138">
        <f t="shared" si="0"/>
        <v>27</v>
      </c>
    </row>
    <row r="26" spans="1:8">
      <c r="A26" s="171" t="s">
        <v>656</v>
      </c>
      <c r="B26" s="151">
        <v>1</v>
      </c>
      <c r="C26" s="133" t="s">
        <v>716</v>
      </c>
      <c r="D26" s="120"/>
      <c r="E26" s="10">
        <f t="shared" si="0"/>
        <v>27</v>
      </c>
      <c r="F26" s="13">
        <f t="shared" si="0"/>
        <v>0</v>
      </c>
      <c r="G26" s="10">
        <f t="shared" si="0"/>
        <v>27</v>
      </c>
    </row>
    <row r="27" spans="1:8" ht="25.5">
      <c r="A27" s="171" t="s">
        <v>656</v>
      </c>
      <c r="B27" s="145">
        <v>2501</v>
      </c>
      <c r="C27" s="144" t="s">
        <v>508</v>
      </c>
      <c r="D27" s="120"/>
      <c r="E27" s="10">
        <f t="shared" si="0"/>
        <v>27</v>
      </c>
      <c r="F27" s="13">
        <f t="shared" si="0"/>
        <v>0</v>
      </c>
      <c r="G27" s="10">
        <f t="shared" si="0"/>
        <v>27</v>
      </c>
    </row>
    <row r="28" spans="1:8">
      <c r="A28" s="235" t="s">
        <v>656</v>
      </c>
      <c r="B28" s="153"/>
      <c r="C28" s="154" t="s">
        <v>660</v>
      </c>
      <c r="D28" s="126"/>
      <c r="E28" s="126">
        <f>E27</f>
        <v>27</v>
      </c>
      <c r="F28" s="13">
        <f>F27</f>
        <v>0</v>
      </c>
      <c r="G28" s="126">
        <f>G27</f>
        <v>27</v>
      </c>
    </row>
    <row r="29" spans="1:8">
      <c r="A29" s="171"/>
      <c r="B29" s="155"/>
      <c r="C29" s="448"/>
      <c r="D29" s="120"/>
      <c r="E29" s="120"/>
      <c r="F29" s="9"/>
      <c r="G29" s="120"/>
    </row>
    <row r="30" spans="1:8">
      <c r="A30" s="171"/>
      <c r="B30" s="155"/>
      <c r="C30" s="144" t="s">
        <v>613</v>
      </c>
      <c r="D30" s="114"/>
      <c r="E30" s="114"/>
      <c r="F30" s="163"/>
      <c r="G30" s="114"/>
    </row>
    <row r="31" spans="1:8" ht="25.5">
      <c r="A31" s="171" t="s">
        <v>661</v>
      </c>
      <c r="B31" s="145">
        <v>4215</v>
      </c>
      <c r="C31" s="144" t="s">
        <v>389</v>
      </c>
      <c r="D31" s="114"/>
      <c r="E31" s="123"/>
      <c r="F31" s="148"/>
      <c r="G31" s="123"/>
    </row>
    <row r="32" spans="1:8">
      <c r="A32" s="171"/>
      <c r="B32" s="151">
        <v>1</v>
      </c>
      <c r="C32" s="133" t="s">
        <v>49</v>
      </c>
      <c r="D32" s="114"/>
      <c r="E32" s="114"/>
      <c r="F32" s="163"/>
      <c r="G32" s="114"/>
    </row>
    <row r="33" spans="1:8">
      <c r="A33" s="171"/>
      <c r="B33" s="353">
        <v>1.1020000000000001</v>
      </c>
      <c r="C33" s="236" t="s">
        <v>615</v>
      </c>
      <c r="D33" s="114"/>
      <c r="E33" s="114"/>
      <c r="F33" s="163"/>
      <c r="G33" s="114"/>
    </row>
    <row r="34" spans="1:8">
      <c r="A34" s="171"/>
      <c r="B34" s="155">
        <v>36</v>
      </c>
      <c r="C34" s="133" t="s">
        <v>714</v>
      </c>
      <c r="D34" s="114"/>
      <c r="E34" s="114"/>
      <c r="F34" s="163"/>
      <c r="G34" s="114"/>
    </row>
    <row r="35" spans="1:8">
      <c r="A35" s="171"/>
      <c r="B35" s="155">
        <v>45</v>
      </c>
      <c r="C35" s="133" t="s">
        <v>668</v>
      </c>
      <c r="D35" s="114"/>
      <c r="E35" s="114"/>
      <c r="F35" s="163"/>
      <c r="G35" s="114"/>
    </row>
    <row r="36" spans="1:8">
      <c r="A36" s="171"/>
      <c r="B36" s="132" t="s">
        <v>732</v>
      </c>
      <c r="C36" s="133" t="s">
        <v>733</v>
      </c>
      <c r="D36" s="8"/>
      <c r="E36" s="8">
        <v>1960</v>
      </c>
      <c r="F36" s="163">
        <v>0</v>
      </c>
      <c r="G36" s="8">
        <f>E36+F36</f>
        <v>1960</v>
      </c>
      <c r="H36" s="112" t="s">
        <v>759</v>
      </c>
    </row>
    <row r="37" spans="1:8">
      <c r="A37" s="226" t="s">
        <v>656</v>
      </c>
      <c r="B37" s="1041">
        <v>45</v>
      </c>
      <c r="C37" s="149" t="s">
        <v>668</v>
      </c>
      <c r="D37" s="170"/>
      <c r="E37" s="138">
        <f>SUM(E36:E36)</f>
        <v>1960</v>
      </c>
      <c r="F37" s="137">
        <f>SUM(F36:F36)</f>
        <v>0</v>
      </c>
      <c r="G37" s="138">
        <f>SUM(G36:G36)</f>
        <v>1960</v>
      </c>
    </row>
    <row r="38" spans="1:8" ht="0.95" customHeight="1">
      <c r="A38" s="171"/>
      <c r="B38" s="155"/>
      <c r="C38" s="133"/>
      <c r="D38" s="114"/>
      <c r="E38" s="165"/>
      <c r="F38" s="163"/>
      <c r="G38" s="165"/>
    </row>
    <row r="39" spans="1:8">
      <c r="A39" s="171"/>
      <c r="B39" s="155">
        <v>46</v>
      </c>
      <c r="C39" s="133" t="s">
        <v>669</v>
      </c>
      <c r="D39" s="114"/>
      <c r="E39" s="165"/>
      <c r="F39" s="163"/>
      <c r="G39" s="165"/>
    </row>
    <row r="40" spans="1:8" ht="25.5">
      <c r="A40" s="171"/>
      <c r="B40" s="155" t="s">
        <v>722</v>
      </c>
      <c r="C40" s="133" t="s">
        <v>390</v>
      </c>
      <c r="D40" s="114"/>
      <c r="E40" s="165">
        <v>4000</v>
      </c>
      <c r="F40" s="163"/>
      <c r="G40" s="165">
        <f>E40</f>
        <v>4000</v>
      </c>
      <c r="H40" s="112" t="s">
        <v>417</v>
      </c>
    </row>
    <row r="41" spans="1:8">
      <c r="A41" s="171" t="s">
        <v>656</v>
      </c>
      <c r="B41" s="155">
        <v>46</v>
      </c>
      <c r="C41" s="133" t="s">
        <v>669</v>
      </c>
      <c r="D41" s="114"/>
      <c r="E41" s="138">
        <f>SUM(E40:E40)</f>
        <v>4000</v>
      </c>
      <c r="F41" s="137">
        <f>SUM(F40:F40)</f>
        <v>0</v>
      </c>
      <c r="G41" s="138">
        <f>SUM(G40:G40)</f>
        <v>4000</v>
      </c>
    </row>
    <row r="42" spans="1:8" ht="12" customHeight="1">
      <c r="A42" s="171"/>
      <c r="B42" s="155"/>
      <c r="C42" s="133"/>
      <c r="D42" s="114"/>
      <c r="E42" s="165"/>
      <c r="F42" s="163"/>
      <c r="G42" s="165"/>
    </row>
    <row r="43" spans="1:8">
      <c r="A43" s="171"/>
      <c r="B43" s="155">
        <v>48</v>
      </c>
      <c r="C43" s="133" t="s">
        <v>692</v>
      </c>
      <c r="D43" s="120"/>
      <c r="E43" s="120"/>
      <c r="F43" s="163"/>
      <c r="G43" s="120"/>
    </row>
    <row r="44" spans="1:8" ht="25.5">
      <c r="A44" s="171"/>
      <c r="B44" s="132" t="s">
        <v>342</v>
      </c>
      <c r="C44" s="133" t="s">
        <v>390</v>
      </c>
      <c r="D44" s="120"/>
      <c r="E44" s="8">
        <v>6500</v>
      </c>
      <c r="F44" s="163">
        <v>0</v>
      </c>
      <c r="G44" s="8">
        <f>F44+E44</f>
        <v>6500</v>
      </c>
      <c r="H44" s="112" t="s">
        <v>417</v>
      </c>
    </row>
    <row r="45" spans="1:8">
      <c r="A45" s="171" t="s">
        <v>656</v>
      </c>
      <c r="B45" s="155">
        <v>48</v>
      </c>
      <c r="C45" s="133" t="s">
        <v>692</v>
      </c>
      <c r="D45" s="114"/>
      <c r="E45" s="138">
        <f>SUM(E44:E44)</f>
        <v>6500</v>
      </c>
      <c r="F45" s="137">
        <f>SUM(F44:F44)</f>
        <v>0</v>
      </c>
      <c r="G45" s="138">
        <f>SUM(G44:G44)</f>
        <v>6500</v>
      </c>
    </row>
    <row r="46" spans="1:8">
      <c r="A46" s="171" t="s">
        <v>656</v>
      </c>
      <c r="B46" s="155">
        <v>36</v>
      </c>
      <c r="C46" s="133" t="s">
        <v>714</v>
      </c>
      <c r="D46" s="120"/>
      <c r="E46" s="10">
        <f>E45+E37+E41</f>
        <v>12460</v>
      </c>
      <c r="F46" s="13">
        <f>F45+F37+F41</f>
        <v>0</v>
      </c>
      <c r="G46" s="10">
        <f>G45+G37+G41</f>
        <v>12460</v>
      </c>
    </row>
    <row r="47" spans="1:8">
      <c r="A47" s="171" t="s">
        <v>656</v>
      </c>
      <c r="B47" s="353">
        <v>1.1020000000000001</v>
      </c>
      <c r="C47" s="144" t="s">
        <v>615</v>
      </c>
      <c r="D47" s="120"/>
      <c r="E47" s="10">
        <f t="shared" ref="E47:G49" si="1">E46</f>
        <v>12460</v>
      </c>
      <c r="F47" s="13">
        <f t="shared" si="1"/>
        <v>0</v>
      </c>
      <c r="G47" s="10">
        <f t="shared" si="1"/>
        <v>12460</v>
      </c>
    </row>
    <row r="48" spans="1:8">
      <c r="A48" s="171" t="s">
        <v>656</v>
      </c>
      <c r="B48" s="151">
        <v>1</v>
      </c>
      <c r="C48" s="133" t="s">
        <v>49</v>
      </c>
      <c r="D48" s="120"/>
      <c r="E48" s="10">
        <f t="shared" si="1"/>
        <v>12460</v>
      </c>
      <c r="F48" s="13">
        <f t="shared" si="1"/>
        <v>0</v>
      </c>
      <c r="G48" s="10">
        <f t="shared" si="1"/>
        <v>12460</v>
      </c>
    </row>
    <row r="49" spans="1:8" ht="25.5">
      <c r="A49" s="171" t="s">
        <v>656</v>
      </c>
      <c r="B49" s="145">
        <v>4215</v>
      </c>
      <c r="C49" s="144" t="s">
        <v>373</v>
      </c>
      <c r="D49" s="114"/>
      <c r="E49" s="138">
        <f t="shared" si="1"/>
        <v>12460</v>
      </c>
      <c r="F49" s="137">
        <f t="shared" si="1"/>
        <v>0</v>
      </c>
      <c r="G49" s="138">
        <f t="shared" si="1"/>
        <v>12460</v>
      </c>
    </row>
    <row r="50" spans="1:8" ht="12" customHeight="1">
      <c r="A50" s="171"/>
      <c r="B50" s="145"/>
      <c r="C50" s="144"/>
      <c r="D50" s="114"/>
      <c r="E50" s="165"/>
      <c r="F50" s="163"/>
      <c r="G50" s="165"/>
    </row>
    <row r="51" spans="1:8">
      <c r="A51" s="171" t="s">
        <v>661</v>
      </c>
      <c r="B51" s="145">
        <v>4216</v>
      </c>
      <c r="C51" s="144" t="s">
        <v>510</v>
      </c>
      <c r="D51" s="114"/>
      <c r="E51" s="165"/>
      <c r="F51" s="163"/>
      <c r="G51" s="165"/>
    </row>
    <row r="52" spans="1:8">
      <c r="A52" s="171"/>
      <c r="B52" s="151">
        <v>3</v>
      </c>
      <c r="C52" s="133" t="s">
        <v>602</v>
      </c>
      <c r="D52" s="114"/>
      <c r="E52" s="165"/>
      <c r="F52" s="163"/>
      <c r="G52" s="165"/>
    </row>
    <row r="53" spans="1:8">
      <c r="A53" s="171"/>
      <c r="B53" s="353">
        <v>3.8</v>
      </c>
      <c r="C53" s="144" t="s">
        <v>699</v>
      </c>
      <c r="D53" s="114"/>
      <c r="E53" s="165"/>
      <c r="F53" s="163"/>
      <c r="G53" s="165"/>
    </row>
    <row r="54" spans="1:8">
      <c r="A54" s="171"/>
      <c r="B54" s="155">
        <v>36</v>
      </c>
      <c r="C54" s="133" t="s">
        <v>714</v>
      </c>
      <c r="D54" s="114"/>
      <c r="E54" s="165"/>
      <c r="F54" s="163"/>
      <c r="G54" s="165"/>
    </row>
    <row r="55" spans="1:8">
      <c r="A55" s="171"/>
      <c r="B55" s="155">
        <v>45</v>
      </c>
      <c r="C55" s="133" t="s">
        <v>668</v>
      </c>
      <c r="D55" s="114"/>
      <c r="E55" s="165"/>
      <c r="F55" s="163"/>
      <c r="G55" s="165"/>
    </row>
    <row r="56" spans="1:8">
      <c r="A56" s="171"/>
      <c r="B56" s="155" t="s">
        <v>412</v>
      </c>
      <c r="C56" s="133" t="s">
        <v>150</v>
      </c>
      <c r="D56" s="114"/>
      <c r="E56" s="165">
        <v>500</v>
      </c>
      <c r="F56" s="163" t="s">
        <v>444</v>
      </c>
      <c r="G56" s="165">
        <f t="shared" ref="G56:G61" si="2">SUM(E56:F56)</f>
        <v>500</v>
      </c>
      <c r="H56" s="112" t="s">
        <v>417</v>
      </c>
    </row>
    <row r="57" spans="1:8">
      <c r="A57" s="171" t="s">
        <v>656</v>
      </c>
      <c r="B57" s="155">
        <v>45</v>
      </c>
      <c r="C57" s="133" t="s">
        <v>668</v>
      </c>
      <c r="D57" s="114"/>
      <c r="E57" s="138">
        <f>SUM(E56)</f>
        <v>500</v>
      </c>
      <c r="F57" s="137" t="s">
        <v>444</v>
      </c>
      <c r="G57" s="138">
        <f t="shared" si="2"/>
        <v>500</v>
      </c>
    </row>
    <row r="58" spans="1:8">
      <c r="A58" s="171" t="s">
        <v>656</v>
      </c>
      <c r="B58" s="155">
        <v>36</v>
      </c>
      <c r="C58" s="133" t="s">
        <v>714</v>
      </c>
      <c r="D58" s="114"/>
      <c r="E58" s="165">
        <f>SUM(E57)</f>
        <v>500</v>
      </c>
      <c r="F58" s="163" t="s">
        <v>444</v>
      </c>
      <c r="G58" s="165">
        <f t="shared" si="2"/>
        <v>500</v>
      </c>
    </row>
    <row r="59" spans="1:8">
      <c r="A59" s="171" t="s">
        <v>656</v>
      </c>
      <c r="B59" s="353">
        <v>3.8</v>
      </c>
      <c r="C59" s="144" t="s">
        <v>699</v>
      </c>
      <c r="D59" s="114"/>
      <c r="E59" s="138">
        <f>SUM(E58)</f>
        <v>500</v>
      </c>
      <c r="F59" s="137" t="s">
        <v>444</v>
      </c>
      <c r="G59" s="138">
        <f t="shared" si="2"/>
        <v>500</v>
      </c>
    </row>
    <row r="60" spans="1:8">
      <c r="A60" s="171" t="s">
        <v>656</v>
      </c>
      <c r="B60" s="151">
        <v>3</v>
      </c>
      <c r="C60" s="133" t="s">
        <v>602</v>
      </c>
      <c r="D60" s="114"/>
      <c r="E60" s="138">
        <f>SUM(E59)</f>
        <v>500</v>
      </c>
      <c r="F60" s="137" t="s">
        <v>444</v>
      </c>
      <c r="G60" s="138">
        <f t="shared" si="2"/>
        <v>500</v>
      </c>
    </row>
    <row r="61" spans="1:8">
      <c r="A61" s="171" t="s">
        <v>656</v>
      </c>
      <c r="B61" s="145">
        <v>4216</v>
      </c>
      <c r="C61" s="144" t="s">
        <v>510</v>
      </c>
      <c r="D61" s="114"/>
      <c r="E61" s="138">
        <f>SUM(E60)</f>
        <v>500</v>
      </c>
      <c r="F61" s="137" t="s">
        <v>444</v>
      </c>
      <c r="G61" s="138">
        <f t="shared" si="2"/>
        <v>500</v>
      </c>
    </row>
    <row r="62" spans="1:8" ht="12" customHeight="1">
      <c r="A62" s="171"/>
      <c r="B62" s="145"/>
      <c r="C62" s="144"/>
      <c r="D62" s="114"/>
      <c r="E62" s="165"/>
      <c r="F62" s="163"/>
      <c r="G62" s="165"/>
    </row>
    <row r="63" spans="1:8" ht="25.5">
      <c r="A63" s="171" t="s">
        <v>661</v>
      </c>
      <c r="B63" s="145">
        <v>4515</v>
      </c>
      <c r="C63" s="144" t="s">
        <v>340</v>
      </c>
      <c r="D63" s="114"/>
      <c r="E63" s="203"/>
      <c r="F63" s="163"/>
      <c r="G63" s="114"/>
    </row>
    <row r="64" spans="1:8">
      <c r="A64" s="133"/>
      <c r="B64" s="353">
        <v>0.10299999999999999</v>
      </c>
      <c r="C64" s="487" t="s">
        <v>53</v>
      </c>
      <c r="D64" s="120"/>
      <c r="E64" s="120"/>
      <c r="F64" s="9"/>
      <c r="G64" s="120"/>
    </row>
    <row r="65" spans="1:8">
      <c r="A65" s="133"/>
      <c r="B65" s="355" t="s">
        <v>370</v>
      </c>
      <c r="C65" s="133" t="s">
        <v>609</v>
      </c>
      <c r="D65" s="9"/>
      <c r="E65" s="8">
        <v>100000</v>
      </c>
      <c r="F65" s="9">
        <v>0</v>
      </c>
      <c r="G65" s="8">
        <f>E65</f>
        <v>100000</v>
      </c>
      <c r="H65" s="112" t="s">
        <v>638</v>
      </c>
    </row>
    <row r="66" spans="1:8">
      <c r="A66" s="133" t="s">
        <v>656</v>
      </c>
      <c r="B66" s="155">
        <v>45</v>
      </c>
      <c r="C66" s="131" t="s">
        <v>668</v>
      </c>
      <c r="D66" s="120"/>
      <c r="E66" s="10">
        <f>SUM(E65:E65)</f>
        <v>100000</v>
      </c>
      <c r="F66" s="13">
        <f>SUM(F65:F65)</f>
        <v>0</v>
      </c>
      <c r="G66" s="10">
        <f>SUM(G65:G65)</f>
        <v>100000</v>
      </c>
    </row>
    <row r="67" spans="1:8">
      <c r="A67" s="133" t="s">
        <v>656</v>
      </c>
      <c r="B67" s="353">
        <v>0.10299999999999999</v>
      </c>
      <c r="C67" s="487" t="s">
        <v>53</v>
      </c>
      <c r="D67" s="120"/>
      <c r="E67" s="10">
        <f t="shared" ref="E67:G68" si="3">E66</f>
        <v>100000</v>
      </c>
      <c r="F67" s="13">
        <f t="shared" si="3"/>
        <v>0</v>
      </c>
      <c r="G67" s="10">
        <f t="shared" si="3"/>
        <v>100000</v>
      </c>
    </row>
    <row r="68" spans="1:8" ht="25.5">
      <c r="A68" s="133" t="s">
        <v>656</v>
      </c>
      <c r="B68" s="145">
        <v>4515</v>
      </c>
      <c r="C68" s="144" t="s">
        <v>371</v>
      </c>
      <c r="D68" s="120"/>
      <c r="E68" s="10">
        <f t="shared" si="3"/>
        <v>100000</v>
      </c>
      <c r="F68" s="13">
        <f t="shared" si="3"/>
        <v>0</v>
      </c>
      <c r="G68" s="10">
        <f t="shared" si="3"/>
        <v>100000</v>
      </c>
    </row>
    <row r="69" spans="1:8">
      <c r="A69" s="235" t="s">
        <v>656</v>
      </c>
      <c r="B69" s="153"/>
      <c r="C69" s="154" t="s">
        <v>613</v>
      </c>
      <c r="D69" s="126"/>
      <c r="E69" s="354">
        <f>E68+E61+E49</f>
        <v>112960</v>
      </c>
      <c r="F69" s="13">
        <f>F68+F61+F49</f>
        <v>0</v>
      </c>
      <c r="G69" s="354">
        <f>G68+G61+G49</f>
        <v>112960</v>
      </c>
      <c r="H69" s="865"/>
    </row>
    <row r="70" spans="1:8">
      <c r="A70" s="235" t="s">
        <v>656</v>
      </c>
      <c r="B70" s="153"/>
      <c r="C70" s="154" t="s">
        <v>657</v>
      </c>
      <c r="D70" s="126"/>
      <c r="E70" s="488">
        <f>E69+E28</f>
        <v>112987</v>
      </c>
      <c r="F70" s="13">
        <f>F69+F28</f>
        <v>0</v>
      </c>
      <c r="G70" s="488">
        <f>G69+G28</f>
        <v>112987</v>
      </c>
      <c r="H70" s="1186"/>
    </row>
    <row r="71" spans="1:8" ht="12" customHeight="1">
      <c r="A71" s="171"/>
      <c r="B71" s="155"/>
      <c r="C71" s="144"/>
      <c r="D71" s="120"/>
      <c r="E71" s="1186"/>
      <c r="F71" s="9"/>
      <c r="G71" s="1186"/>
      <c r="H71" s="1186"/>
    </row>
    <row r="72" spans="1:8" ht="26.1" customHeight="1">
      <c r="B72" s="1444" t="s">
        <v>589</v>
      </c>
      <c r="C72" s="1414"/>
      <c r="D72" s="1414"/>
      <c r="E72" s="1414"/>
      <c r="F72" s="1414"/>
      <c r="G72" s="1414"/>
    </row>
    <row r="73" spans="1:8">
      <c r="F73" s="119"/>
      <c r="G73" s="119"/>
    </row>
    <row r="74" spans="1:8">
      <c r="F74" s="119"/>
      <c r="G74" s="119"/>
    </row>
    <row r="75" spans="1:8">
      <c r="F75" s="119"/>
      <c r="G75" s="119"/>
    </row>
    <row r="76" spans="1:8" ht="13.5" thickBot="1">
      <c r="F76" s="119"/>
      <c r="G76" s="119"/>
    </row>
    <row r="77" spans="1:8" ht="13.5" thickTop="1">
      <c r="B77" s="705"/>
      <c r="C77" s="705"/>
      <c r="D77" s="728"/>
      <c r="E77" s="705"/>
      <c r="F77" s="728"/>
      <c r="G77" s="741"/>
    </row>
    <row r="78" spans="1:8">
      <c r="F78" s="119"/>
      <c r="G78" s="119"/>
    </row>
    <row r="79" spans="1:8">
      <c r="B79" s="395"/>
      <c r="C79" s="395"/>
      <c r="D79" s="694"/>
      <c r="E79" s="693"/>
      <c r="F79" s="694"/>
      <c r="G79" s="395"/>
    </row>
    <row r="80" spans="1:8">
      <c r="F80" s="119"/>
      <c r="G80" s="119"/>
    </row>
    <row r="81" spans="4:7">
      <c r="D81" s="698"/>
      <c r="F81" s="119"/>
      <c r="G81" s="119"/>
    </row>
    <row r="82" spans="4:7">
      <c r="F82" s="119"/>
      <c r="G82" s="119"/>
    </row>
    <row r="83" spans="4:7">
      <c r="F83" s="119"/>
      <c r="G83" s="119"/>
    </row>
    <row r="84" spans="4:7">
      <c r="F84" s="119"/>
      <c r="G84" s="119"/>
    </row>
    <row r="85" spans="4:7">
      <c r="F85" s="119"/>
      <c r="G85" s="119"/>
    </row>
    <row r="86" spans="4:7">
      <c r="F86" s="119"/>
      <c r="G86" s="119"/>
    </row>
    <row r="87" spans="4:7">
      <c r="F87" s="119"/>
      <c r="G87" s="119"/>
    </row>
    <row r="88" spans="4:7">
      <c r="F88" s="119"/>
      <c r="G88" s="119"/>
    </row>
    <row r="89" spans="4:7">
      <c r="F89" s="119"/>
      <c r="G89" s="119"/>
    </row>
    <row r="90" spans="4:7">
      <c r="F90" s="119"/>
      <c r="G90" s="119"/>
    </row>
    <row r="91" spans="4:7">
      <c r="F91" s="119"/>
      <c r="G91" s="119"/>
    </row>
    <row r="92" spans="4:7">
      <c r="F92" s="119"/>
      <c r="G92" s="119"/>
    </row>
    <row r="93" spans="4:7">
      <c r="F93" s="119"/>
      <c r="G93" s="119"/>
    </row>
    <row r="94" spans="4:7">
      <c r="F94" s="119"/>
      <c r="G94" s="119"/>
    </row>
    <row r="95" spans="4:7">
      <c r="F95" s="119"/>
      <c r="G95" s="119"/>
    </row>
    <row r="96" spans="4:7">
      <c r="F96" s="119"/>
      <c r="G96" s="119"/>
    </row>
    <row r="97" spans="6:7">
      <c r="F97" s="119"/>
      <c r="G97" s="119"/>
    </row>
    <row r="98" spans="6:7">
      <c r="F98" s="119"/>
      <c r="G98" s="119"/>
    </row>
    <row r="99" spans="6:7">
      <c r="F99" s="119"/>
      <c r="G99" s="119"/>
    </row>
    <row r="100" spans="6:7">
      <c r="F100" s="119"/>
      <c r="G100" s="119"/>
    </row>
    <row r="101" spans="6:7">
      <c r="F101" s="119"/>
      <c r="G101" s="119"/>
    </row>
    <row r="102" spans="6:7">
      <c r="F102" s="119"/>
      <c r="G102" s="119"/>
    </row>
    <row r="103" spans="6:7">
      <c r="F103" s="119"/>
      <c r="G103" s="119"/>
    </row>
    <row r="104" spans="6:7">
      <c r="F104" s="119"/>
      <c r="G104" s="119"/>
    </row>
    <row r="105" spans="6:7">
      <c r="F105" s="119"/>
      <c r="G105" s="119"/>
    </row>
    <row r="106" spans="6:7">
      <c r="F106" s="119"/>
      <c r="G106" s="119"/>
    </row>
    <row r="107" spans="6:7">
      <c r="F107" s="119"/>
      <c r="G107" s="119"/>
    </row>
    <row r="108" spans="6:7">
      <c r="F108" s="119"/>
      <c r="G108" s="119"/>
    </row>
    <row r="109" spans="6:7">
      <c r="F109" s="119"/>
      <c r="G109" s="119"/>
    </row>
    <row r="110" spans="6:7">
      <c r="F110" s="119"/>
      <c r="G110" s="119"/>
    </row>
    <row r="111" spans="6:7">
      <c r="F111" s="119"/>
      <c r="G111" s="119"/>
    </row>
    <row r="112" spans="6:7">
      <c r="F112" s="119"/>
      <c r="G112" s="119"/>
    </row>
    <row r="113" spans="6:7">
      <c r="F113" s="119"/>
      <c r="G113" s="119"/>
    </row>
    <row r="114" spans="6:7">
      <c r="F114" s="119"/>
      <c r="G114" s="119"/>
    </row>
    <row r="115" spans="6:7">
      <c r="F115" s="119"/>
      <c r="G115" s="119"/>
    </row>
    <row r="116" spans="6:7">
      <c r="F116" s="119"/>
      <c r="G116" s="119"/>
    </row>
    <row r="117" spans="6:7">
      <c r="F117" s="119"/>
      <c r="G117" s="119"/>
    </row>
    <row r="118" spans="6:7">
      <c r="F118" s="119"/>
      <c r="G118" s="119"/>
    </row>
    <row r="119" spans="6:7">
      <c r="F119" s="119"/>
      <c r="G119" s="119"/>
    </row>
    <row r="120" spans="6:7">
      <c r="F120" s="119"/>
      <c r="G120" s="119"/>
    </row>
    <row r="121" spans="6:7">
      <c r="F121" s="119"/>
      <c r="G121" s="119"/>
    </row>
    <row r="122" spans="6:7">
      <c r="F122" s="119"/>
      <c r="G122" s="119"/>
    </row>
    <row r="123" spans="6:7">
      <c r="F123" s="119"/>
      <c r="G123" s="119"/>
    </row>
    <row r="124" spans="6:7">
      <c r="F124" s="119"/>
      <c r="G124" s="119"/>
    </row>
    <row r="125" spans="6:7">
      <c r="F125" s="119"/>
      <c r="G125" s="119"/>
    </row>
    <row r="126" spans="6:7">
      <c r="F126" s="119"/>
      <c r="G126" s="119"/>
    </row>
    <row r="127" spans="6:7">
      <c r="F127" s="119"/>
      <c r="G127" s="119"/>
    </row>
    <row r="128" spans="6:7">
      <c r="F128" s="119"/>
      <c r="G128" s="119"/>
    </row>
    <row r="129" spans="6:7">
      <c r="F129" s="119"/>
      <c r="G129" s="119"/>
    </row>
    <row r="130" spans="6:7">
      <c r="F130" s="119"/>
      <c r="G130" s="119"/>
    </row>
    <row r="131" spans="6:7">
      <c r="F131" s="119"/>
      <c r="G131" s="119"/>
    </row>
    <row r="132" spans="6:7">
      <c r="F132" s="119"/>
      <c r="G132" s="119"/>
    </row>
    <row r="133" spans="6:7">
      <c r="F133" s="119"/>
      <c r="G133" s="119"/>
    </row>
    <row r="134" spans="6:7">
      <c r="F134" s="119"/>
      <c r="G134" s="119"/>
    </row>
    <row r="135" spans="6:7">
      <c r="F135" s="119"/>
      <c r="G135" s="119"/>
    </row>
    <row r="136" spans="6:7">
      <c r="F136" s="119"/>
      <c r="G136" s="119"/>
    </row>
    <row r="137" spans="6:7">
      <c r="F137" s="119"/>
      <c r="G137" s="119"/>
    </row>
    <row r="138" spans="6:7">
      <c r="F138" s="119"/>
      <c r="G138" s="119"/>
    </row>
    <row r="139" spans="6:7">
      <c r="F139" s="119"/>
      <c r="G139" s="119"/>
    </row>
    <row r="140" spans="6:7">
      <c r="F140" s="119"/>
      <c r="G140" s="119"/>
    </row>
    <row r="141" spans="6:7">
      <c r="F141" s="119"/>
      <c r="G141" s="119"/>
    </row>
    <row r="142" spans="6:7">
      <c r="F142" s="119"/>
      <c r="G142" s="119"/>
    </row>
    <row r="143" spans="6:7">
      <c r="F143" s="119"/>
      <c r="G143" s="119"/>
    </row>
    <row r="144" spans="6:7">
      <c r="F144" s="119"/>
      <c r="G144" s="119"/>
    </row>
    <row r="145" spans="6:7">
      <c r="F145" s="119"/>
      <c r="G145" s="119"/>
    </row>
    <row r="146" spans="6:7">
      <c r="F146" s="119"/>
      <c r="G146" s="119"/>
    </row>
    <row r="147" spans="6:7">
      <c r="F147" s="119"/>
      <c r="G147" s="119"/>
    </row>
    <row r="148" spans="6:7">
      <c r="F148" s="119"/>
      <c r="G148" s="119"/>
    </row>
    <row r="149" spans="6:7">
      <c r="F149" s="119"/>
      <c r="G149" s="119"/>
    </row>
    <row r="150" spans="6:7">
      <c r="F150" s="119"/>
      <c r="G150" s="119"/>
    </row>
    <row r="151" spans="6:7">
      <c r="F151" s="119"/>
      <c r="G151" s="119"/>
    </row>
    <row r="152" spans="6:7">
      <c r="F152" s="119"/>
      <c r="G152" s="119"/>
    </row>
    <row r="153" spans="6:7">
      <c r="F153" s="119"/>
      <c r="G153" s="119"/>
    </row>
    <row r="154" spans="6:7">
      <c r="F154" s="119"/>
      <c r="G154" s="119"/>
    </row>
    <row r="155" spans="6:7">
      <c r="F155" s="119"/>
      <c r="G155" s="119"/>
    </row>
    <row r="156" spans="6:7">
      <c r="F156" s="119"/>
      <c r="G156" s="119"/>
    </row>
    <row r="157" spans="6:7">
      <c r="F157" s="119"/>
      <c r="G157" s="119"/>
    </row>
    <row r="158" spans="6:7">
      <c r="F158" s="119"/>
      <c r="G158" s="119"/>
    </row>
    <row r="159" spans="6:7">
      <c r="F159" s="119"/>
      <c r="G159" s="119"/>
    </row>
    <row r="160" spans="6:7">
      <c r="F160" s="119"/>
      <c r="G160" s="119"/>
    </row>
    <row r="161" spans="6:7">
      <c r="F161" s="119"/>
      <c r="G161" s="119"/>
    </row>
    <row r="162" spans="6:7">
      <c r="F162" s="119"/>
      <c r="G162" s="119"/>
    </row>
    <row r="163" spans="6:7">
      <c r="F163" s="119"/>
      <c r="G163" s="119"/>
    </row>
    <row r="164" spans="6:7">
      <c r="F164" s="119"/>
      <c r="G164" s="119"/>
    </row>
    <row r="165" spans="6:7">
      <c r="F165" s="119"/>
      <c r="G165" s="119"/>
    </row>
    <row r="166" spans="6:7">
      <c r="F166" s="119"/>
      <c r="G166" s="119"/>
    </row>
  </sheetData>
  <autoFilter ref="A14:K72">
    <filterColumn colId="1" showButton="0"/>
    <filterColumn colId="2" showButton="0"/>
  </autoFilter>
  <customSheetViews>
    <customSheetView guid="{44B5F5DE-C96C-4269-969A-574D4EEEEEF5}" showPageBreaks="1" showAutoFilter="1" view="pageBreakPreview" showRuler="0">
      <selection activeCell="G64" activeCellId="4" sqref="G36 G40 G44 G55 G64"/>
      <rowBreaks count="24" manualBreakCount="24">
        <brk id="38" max="13" man="1"/>
        <brk id="77" max="13" man="1"/>
        <brk id="114" max="13" man="1"/>
        <brk id="149" max="13" man="1"/>
        <brk id="186" max="13" man="1"/>
        <brk id="223" max="13" man="1"/>
        <brk id="263" max="13" man="1"/>
        <brk id="299" max="13" man="1"/>
        <brk id="338" max="13" man="1"/>
        <brk id="359" max="11" man="1"/>
        <brk id="388" max="11" man="1"/>
        <brk id="421" max="11" man="1"/>
        <brk id="453" max="13" man="1"/>
        <brk id="489" max="13" man="1"/>
        <brk id="518" max="13" man="1"/>
        <brk id="548" max="13" man="1"/>
        <brk id="587" max="13" man="1"/>
        <brk id="622" max="13" man="1"/>
        <brk id="646" max="13" man="1"/>
        <brk id="679" max="13" man="1"/>
        <brk id="710" max="13" man="1"/>
        <brk id="741" max="13" man="1"/>
        <brk id="772" max="13" man="1"/>
        <brk id="773" max="13" man="1"/>
      </rowBreaks>
      <pageMargins left="0.74803149606299202" right="0.39370078740157499" top="0.74803149606299202" bottom="0.90551181102362199" header="0.511811023622047" footer="0.59055118110236204"/>
      <printOptions horizontalCentered="1"/>
      <pageSetup paperSize="9" firstPageNumber="76" fitToHeight="14" orientation="portrait" blackAndWhite="1" useFirstPageNumber="1" r:id="rId1"/>
      <headerFooter alignWithMargins="0">
        <oddHeader xml:space="preserve">&amp;C   </oddHeader>
        <oddFooter>&amp;C&amp;"Times New Roman,Bold"   Vol-III     -    &amp;P</oddFooter>
      </headerFooter>
      <autoFilter ref="B1:L1"/>
    </customSheetView>
    <customSheetView guid="{51C53396-99BF-439E-80DF-007983187621}" showPageBreaks="1" printArea="1" showAutoFilter="1" view="pageBreakPreview" showRuler="0" topLeftCell="A49">
      <selection activeCell="E40" sqref="E40"/>
      <rowBreaks count="16" manualBreakCount="16">
        <brk id="28" max="7" man="1"/>
        <brk id="61" max="7" man="1"/>
        <brk id="84" max="11" man="1"/>
        <brk id="117" max="11" man="1"/>
        <brk id="149" max="13" man="1"/>
        <brk id="185" max="13" man="1"/>
        <brk id="214" max="13" man="1"/>
        <brk id="244" max="13" man="1"/>
        <brk id="283" max="13" man="1"/>
        <brk id="318" max="13" man="1"/>
        <brk id="342" max="13" man="1"/>
        <brk id="375" max="13" man="1"/>
        <brk id="406" max="13" man="1"/>
        <brk id="437" max="13" man="1"/>
        <brk id="468" max="13" man="1"/>
        <brk id="469" max="13" man="1"/>
      </rowBreaks>
      <pageMargins left="0.74803149606299202" right="0.74803149606299202" top="0.74803149606299202" bottom="4.13" header="0.35" footer="3"/>
      <printOptions horizontalCentered="1"/>
      <pageSetup paperSize="9" fitToHeight="14" orientation="portrait" blackAndWhite="1" useFirstPageNumber="1" r:id="rId2"/>
      <headerFooter alignWithMargins="0">
        <oddHeader xml:space="preserve">&amp;C   </oddHeader>
        <oddFooter>&amp;C&amp;P</oddFooter>
      </headerFooter>
      <autoFilter ref="B1:L1"/>
    </customSheetView>
    <customSheetView guid="{7CE36697-C418-4ED3-BCF0-EA686CB40E87}" showPageBreaks="1" view="pageBreakPreview" showRuler="0">
      <selection activeCell="C19" sqref="C19"/>
      <rowBreaks count="28" manualBreakCount="28">
        <brk id="38" max="13" man="1"/>
        <brk id="76" max="14" man="1"/>
        <brk id="77" max="13" man="1"/>
        <brk id="114" max="13" man="1"/>
        <brk id="149" max="13" man="1"/>
        <brk id="186" max="13" man="1"/>
        <brk id="222" max="14" man="1"/>
        <brk id="223" max="13" man="1"/>
        <brk id="257" max="14" man="1"/>
        <brk id="258" max="14" man="1"/>
        <brk id="263" max="13" man="1"/>
        <brk id="299" max="13" man="1"/>
        <brk id="330" max="14" man="1"/>
        <brk id="338" max="13" man="1"/>
        <brk id="359" max="11" man="1"/>
        <brk id="388" max="11" man="1"/>
        <brk id="421" max="11" man="1"/>
        <brk id="453" max="13" man="1"/>
        <brk id="489" max="13" man="1"/>
        <brk id="518" max="13" man="1"/>
        <brk id="548" max="13" man="1"/>
        <brk id="587" max="13" man="1"/>
        <brk id="622" max="13" man="1"/>
        <brk id="646" max="13" man="1"/>
        <brk id="679" max="13" man="1"/>
        <brk id="710" max="13" man="1"/>
        <brk id="741" max="13" man="1"/>
        <brk id="772" max="13" man="1"/>
      </rowBreaks>
      <pageMargins left="0.74803149606299202" right="0.39370078740157499" top="0.74803149606299202" bottom="0.90551181102362199" header="0.511811023622047" footer="0.59055118110236204"/>
      <printOptions horizontalCentered="1"/>
      <pageSetup paperSize="9" scale="96" firstPageNumber="76" fitToHeight="14" orientation="landscape" blackAndWhite="1" useFirstPageNumber="1" r:id="rId3"/>
      <headerFooter alignWithMargins="0">
        <oddHeader xml:space="preserve">&amp;C   </oddHeader>
        <oddFooter>&amp;C&amp;"Times New Roman,Bold"   Vol-III     -    &amp;P</oddFooter>
      </headerFooter>
    </customSheetView>
    <customSheetView guid="{F7D04FF6-8BBF-4270-9EF9-DD67F24468EA}" showPageBreaks="1" showAutoFilter="1" view="pageBreakPreview" showRuler="0" topLeftCell="A275">
      <selection activeCell="E342" sqref="E342"/>
      <rowBreaks count="25" manualBreakCount="25">
        <brk id="38" max="13" man="1"/>
        <brk id="77" max="13" man="1"/>
        <brk id="114" max="13" man="1"/>
        <brk id="149" max="13" man="1"/>
        <brk id="186" max="13" man="1"/>
        <brk id="223" max="13" man="1"/>
        <brk id="263" max="13" man="1"/>
        <brk id="299" max="13" man="1"/>
        <brk id="349" max="14" man="1"/>
        <brk id="350" max="13" man="1"/>
        <brk id="371" max="11" man="1"/>
        <brk id="400" max="11" man="1"/>
        <brk id="433" max="11" man="1"/>
        <brk id="465" max="13" man="1"/>
        <brk id="501" max="13" man="1"/>
        <brk id="530" max="13" man="1"/>
        <brk id="560" max="13" man="1"/>
        <brk id="599" max="13" man="1"/>
        <brk id="634" max="13" man="1"/>
        <brk id="658" max="13" man="1"/>
        <brk id="691" max="13" man="1"/>
        <brk id="722" max="13" man="1"/>
        <brk id="753" max="13" man="1"/>
        <brk id="784" max="13" man="1"/>
        <brk id="785" max="13" man="1"/>
      </rowBreaks>
      <pageMargins left="0.74803149606299202" right="0.39370078740157499" top="0.74803149606299202" bottom="0.90551181102362199" header="0.511811023622047" footer="0.59055118110236204"/>
      <printOptions horizontalCentered="1"/>
      <pageSetup paperSize="9" firstPageNumber="76" fitToHeight="14" orientation="portrait" blackAndWhite="1" useFirstPageNumber="1" r:id="rId4"/>
      <headerFooter alignWithMargins="0">
        <oddHeader xml:space="preserve">&amp;C   </oddHeader>
        <oddFooter>&amp;C&amp;"Times New Roman,Bold"   Vol-III     -    &amp;P</oddFooter>
      </headerFooter>
      <autoFilter ref="B1:L1"/>
    </customSheetView>
    <customSheetView guid="{73C19A37-4EEB-4DC6-935E-CC3901B52293}" showPageBreaks="1" view="pageBreakPreview" showRuler="0" topLeftCell="A357">
      <selection activeCell="B368" sqref="B368:G370"/>
      <rowBreaks count="28" manualBreakCount="28">
        <brk id="38" max="13" man="1"/>
        <brk id="76" max="14" man="1"/>
        <brk id="77" max="13" man="1"/>
        <brk id="114" max="13" man="1"/>
        <brk id="149" max="13" man="1"/>
        <brk id="186" max="13" man="1"/>
        <brk id="222" max="14" man="1"/>
        <brk id="223" max="13" man="1"/>
        <brk id="257" max="14" man="1"/>
        <brk id="258" max="14" man="1"/>
        <brk id="263" max="13" man="1"/>
        <brk id="299" max="13" man="1"/>
        <brk id="330" max="14" man="1"/>
        <brk id="338" max="13" man="1"/>
        <brk id="359" max="11" man="1"/>
        <brk id="388" max="11" man="1"/>
        <brk id="421" max="11" man="1"/>
        <brk id="453" max="13" man="1"/>
        <brk id="489" max="13" man="1"/>
        <brk id="518" max="13" man="1"/>
        <brk id="548" max="13" man="1"/>
        <brk id="587" max="13" man="1"/>
        <brk id="622" max="13" man="1"/>
        <brk id="646" max="13" man="1"/>
        <brk id="679" max="13" man="1"/>
        <brk id="710" max="13" man="1"/>
        <brk id="741" max="13" man="1"/>
        <brk id="772" max="13" man="1"/>
      </rowBreaks>
      <pageMargins left="0.74803149606299202" right="0.39370078740157499" top="0.74803149606299202" bottom="0.90551181102362199" header="0.511811023622047" footer="0.59055118110236204"/>
      <printOptions horizontalCentered="1"/>
      <pageSetup paperSize="9" scale="96" firstPageNumber="76" fitToHeight="14" orientation="landscape" blackAndWhite="1" useFirstPageNumber="1" r:id="rId5"/>
      <headerFooter alignWithMargins="0">
        <oddHeader xml:space="preserve">&amp;C   </oddHeader>
        <oddFooter>&amp;C&amp;"Times New Roman,Bold"   Vol-III     -    &amp;P</oddFooter>
      </headerFooter>
    </customSheetView>
    <customSheetView guid="{63DB0950-E90F-4380-862C-985B5EB19119}" showPageBreaks="1" view="pageBreakPreview" showRuler="0">
      <pane ySplit="17" topLeftCell="A781" activePane="bottomLeft" state="frozen"/>
      <selection pane="bottomLeft" activeCell="A658" sqref="A658:IV658"/>
      <rowBreaks count="28" manualBreakCount="28">
        <brk id="38" max="13" man="1"/>
        <brk id="76" max="13" man="1"/>
        <brk id="77" max="13" man="1"/>
        <brk id="114" max="13" man="1"/>
        <brk id="149" max="13" man="1"/>
        <brk id="186" max="13" man="1"/>
        <brk id="222" max="13" man="1"/>
        <brk id="223" max="13" man="1"/>
        <brk id="259" max="13" man="1"/>
        <brk id="263" max="13" man="1"/>
        <brk id="299" max="13" man="1"/>
        <brk id="333" max="13" man="1"/>
        <brk id="338" max="13" man="1"/>
        <brk id="359" max="11" man="1"/>
        <brk id="388" max="11" man="1"/>
        <brk id="421" max="11" man="1"/>
        <brk id="453" max="13" man="1"/>
        <brk id="489" max="13" man="1"/>
        <brk id="518" max="13" man="1"/>
        <brk id="548" max="13" man="1"/>
        <brk id="587" max="13" man="1"/>
        <brk id="622" max="13" man="1"/>
        <brk id="646" max="13" man="1"/>
        <brk id="679" max="13" man="1"/>
        <brk id="710" max="13" man="1"/>
        <brk id="741" max="13" man="1"/>
        <brk id="772" max="13" man="1"/>
        <brk id="773" max="13" man="1"/>
      </rowBreaks>
      <pageMargins left="0.74803149606299202" right="0.39370078740157499" top="0.74803149606299202" bottom="0.90551181102362199" header="0.511811023622047" footer="0.59055118110236204"/>
      <printOptions horizontalCentered="1"/>
      <pageSetup paperSize="9" scale="96" firstPageNumber="76" fitToHeight="14" orientation="landscape" blackAndWhite="1" useFirstPageNumber="1" r:id="rId6"/>
      <headerFooter alignWithMargins="0">
        <oddHeader xml:space="preserve">&amp;C   </oddHeader>
        <oddFooter>&amp;C&amp;"Times New Roman,Bold"   Vol-III     -    &amp;P</oddFooter>
      </headerFooter>
    </customSheetView>
    <customSheetView guid="{F13B090A-ECDA-4418-9F13-644A873400E7}" showPageBreaks="1" view="pageBreakPreview" showRuler="0" topLeftCell="A357">
      <selection activeCell="B368" sqref="B368:G370"/>
      <rowBreaks count="28" manualBreakCount="28">
        <brk id="38" max="13" man="1"/>
        <brk id="76" max="14" man="1"/>
        <brk id="77" max="13" man="1"/>
        <brk id="114" max="13" man="1"/>
        <brk id="149" max="13" man="1"/>
        <brk id="186" max="13" man="1"/>
        <brk id="222" max="14" man="1"/>
        <brk id="223" max="13" man="1"/>
        <brk id="257" max="14" man="1"/>
        <brk id="258" max="14" man="1"/>
        <brk id="263" max="13" man="1"/>
        <brk id="299" max="13" man="1"/>
        <brk id="330" max="14" man="1"/>
        <brk id="338" max="13" man="1"/>
        <brk id="359" max="11" man="1"/>
        <brk id="388" max="11" man="1"/>
        <brk id="421" max="11" man="1"/>
        <brk id="453" max="13" man="1"/>
        <brk id="489" max="13" man="1"/>
        <brk id="518" max="13" man="1"/>
        <brk id="548" max="13" man="1"/>
        <brk id="587" max="13" man="1"/>
        <brk id="622" max="13" man="1"/>
        <brk id="646" max="13" man="1"/>
        <brk id="679" max="13" man="1"/>
        <brk id="710" max="13" man="1"/>
        <brk id="741" max="13" man="1"/>
        <brk id="772" max="13" man="1"/>
      </rowBreaks>
      <pageMargins left="0.74803149606299202" right="0.39370078740157499" top="0.74803149606299202" bottom="0.90551181102362199" header="0.511811023622047" footer="0.59055118110236204"/>
      <printOptions horizontalCentered="1"/>
      <pageSetup paperSize="9" scale="96" firstPageNumber="76" fitToHeight="14" orientation="landscape" blackAndWhite="1" useFirstPageNumber="1" r:id="rId7"/>
      <headerFooter alignWithMargins="0">
        <oddHeader xml:space="preserve">&amp;C   </oddHeader>
        <oddFooter>&amp;C&amp;"Times New Roman,Bold"   Vol-III     -    &amp;P</oddFooter>
      </headerFooter>
    </customSheetView>
    <customSheetView guid="{9AB94DEC-E115-4D58-A012-E99EA3B9CE7A}" showPageBreaks="1" printArea="1" showAutoFilter="1" view="pageBreakPreview" showRuler="0" topLeftCell="A34">
      <selection activeCell="D50" sqref="D50"/>
      <pageMargins left="0.74803149606299202" right="0.74803149606299202" top="0.74803149606299202" bottom="3.63" header="0.35" footer="3"/>
      <printOptions horizontalCentered="1"/>
      <pageSetup paperSize="9" firstPageNumber="31" fitToHeight="14" orientation="portrait" blackAndWhite="1" useFirstPageNumber="1" r:id="rId8"/>
      <headerFooter alignWithMargins="0">
        <oddHeader xml:space="preserve">&amp;C   </oddHeader>
        <oddFooter>&amp;C&amp;"Times New Roman,Bold"&amp;P</oddFooter>
      </headerFooter>
      <autoFilter ref="B1:L1"/>
    </customSheetView>
  </customSheetViews>
  <mergeCells count="7">
    <mergeCell ref="B72:G72"/>
    <mergeCell ref="A1:G1"/>
    <mergeCell ref="B5:G5"/>
    <mergeCell ref="B13:G13"/>
    <mergeCell ref="B14:D14"/>
    <mergeCell ref="A2:G2"/>
    <mergeCell ref="A4:G4"/>
  </mergeCells>
  <phoneticPr fontId="25" type="noConversion"/>
  <printOptions horizontalCentered="1"/>
  <pageMargins left="0.74803149606299202" right="0.74803149606299202" top="0.74803149606299202" bottom="3.63" header="0.35" footer="3"/>
  <pageSetup paperSize="9" firstPageNumber="31" fitToHeight="14" orientation="portrait" blackAndWhite="1" useFirstPageNumber="1" r:id="rId9"/>
  <headerFooter alignWithMargins="0">
    <oddHeader xml:space="preserve">&amp;C   </oddHeader>
    <oddFooter>&amp;C&amp;"Times New Roman,Bold"&amp;P</oddFooter>
  </headerFooter>
  <legacyDrawing r:id="rId10"/>
</worksheet>
</file>

<file path=xl/worksheets/sheet22.xml><?xml version="1.0" encoding="utf-8"?>
<worksheet xmlns="http://schemas.openxmlformats.org/spreadsheetml/2006/main" xmlns:r="http://schemas.openxmlformats.org/officeDocument/2006/relationships">
  <sheetPr syncVertical="1" syncRef="A1" transitionEvaluation="1" codeName="Sheet36"/>
  <dimension ref="A1:G36"/>
  <sheetViews>
    <sheetView view="pageBreakPreview" zoomScaleNormal="70" zoomScaleSheetLayoutView="100" workbookViewId="0">
      <selection activeCell="A32" sqref="A32:K42"/>
    </sheetView>
  </sheetViews>
  <sheetFormatPr defaultColWidth="11" defaultRowHeight="12.75"/>
  <cols>
    <col min="1" max="1" width="6.42578125" style="497" customWidth="1"/>
    <col min="2" max="2" width="8.140625" style="498" customWidth="1"/>
    <col min="3" max="3" width="34.5703125" style="497" customWidth="1"/>
    <col min="4" max="4" width="7.140625" style="222" customWidth="1"/>
    <col min="5" max="5" width="9.7109375" style="222" customWidth="1"/>
    <col min="6" max="6" width="10.28515625" style="222" customWidth="1"/>
    <col min="7" max="7" width="7.42578125" style="222" bestFit="1" customWidth="1"/>
    <col min="8" max="8" width="2.7109375" style="222" customWidth="1"/>
    <col min="9" max="16384" width="11" style="222"/>
  </cols>
  <sheetData>
    <row r="1" spans="1:7">
      <c r="A1" s="1445" t="s">
        <v>372</v>
      </c>
      <c r="B1" s="1445"/>
      <c r="C1" s="1445"/>
      <c r="D1" s="1445"/>
      <c r="E1" s="1445"/>
      <c r="F1" s="1445"/>
      <c r="G1" s="1445"/>
    </row>
    <row r="2" spans="1:7">
      <c r="A2" s="1445" t="s">
        <v>151</v>
      </c>
      <c r="B2" s="1445"/>
      <c r="C2" s="1445"/>
      <c r="D2" s="1445"/>
      <c r="E2" s="1445"/>
      <c r="F2" s="1445"/>
      <c r="G2" s="1445"/>
    </row>
    <row r="3" spans="1:7">
      <c r="A3" s="491"/>
      <c r="B3" s="492"/>
      <c r="C3" s="493"/>
      <c r="D3" s="223"/>
      <c r="E3" s="490"/>
      <c r="F3" s="223"/>
      <c r="G3" s="223"/>
    </row>
    <row r="4" spans="1:7">
      <c r="A4" s="1437" t="s">
        <v>152</v>
      </c>
      <c r="B4" s="1437"/>
      <c r="C4" s="1437"/>
      <c r="D4" s="1437"/>
      <c r="E4" s="1437"/>
      <c r="F4" s="1437"/>
      <c r="G4" s="1437"/>
    </row>
    <row r="5" spans="1:7" ht="13.5">
      <c r="A5" s="245"/>
      <c r="B5" s="1438"/>
      <c r="C5" s="1438"/>
      <c r="D5" s="1438"/>
      <c r="E5" s="1438"/>
      <c r="F5" s="1438"/>
      <c r="G5" s="1438"/>
    </row>
    <row r="6" spans="1:7">
      <c r="A6" s="245"/>
      <c r="B6" s="244"/>
      <c r="C6" s="244"/>
      <c r="D6" s="246"/>
      <c r="E6" s="247" t="s">
        <v>502</v>
      </c>
      <c r="F6" s="247" t="s">
        <v>503</v>
      </c>
      <c r="G6" s="247" t="s">
        <v>718</v>
      </c>
    </row>
    <row r="7" spans="1:7">
      <c r="A7" s="245"/>
      <c r="B7" s="248" t="s">
        <v>504</v>
      </c>
      <c r="C7" s="359" t="s">
        <v>774</v>
      </c>
      <c r="D7" s="249" t="s">
        <v>657</v>
      </c>
      <c r="E7" s="250">
        <v>15364</v>
      </c>
      <c r="F7" s="1344">
        <v>0</v>
      </c>
      <c r="G7" s="250">
        <f>SUM(E7:F7)</f>
        <v>15364</v>
      </c>
    </row>
    <row r="8" spans="1:7">
      <c r="A8" s="245"/>
      <c r="B8" s="248" t="s">
        <v>505</v>
      </c>
      <c r="C8" s="714" t="s">
        <v>506</v>
      </c>
      <c r="D8" s="251"/>
      <c r="E8" s="252"/>
      <c r="F8" s="1345"/>
      <c r="G8" s="252"/>
    </row>
    <row r="9" spans="1:7">
      <c r="A9" s="245"/>
      <c r="B9" s="248"/>
      <c r="C9" s="714" t="s">
        <v>711</v>
      </c>
      <c r="D9" s="251" t="s">
        <v>657</v>
      </c>
      <c r="E9" s="252">
        <f>G27</f>
        <v>600</v>
      </c>
      <c r="F9" s="1346">
        <v>0</v>
      </c>
      <c r="G9" s="252">
        <f>SUM(E9:F9)</f>
        <v>600</v>
      </c>
    </row>
    <row r="10" spans="1:7">
      <c r="A10" s="245"/>
      <c r="B10" s="254" t="s">
        <v>656</v>
      </c>
      <c r="C10" s="359" t="s">
        <v>673</v>
      </c>
      <c r="D10" s="255" t="s">
        <v>657</v>
      </c>
      <c r="E10" s="256">
        <f>SUM(E7:E9)</f>
        <v>15964</v>
      </c>
      <c r="F10" s="1347">
        <f>SUM(F7:F9)</f>
        <v>0</v>
      </c>
      <c r="G10" s="256">
        <f>SUM(E10:F10)</f>
        <v>15964</v>
      </c>
    </row>
    <row r="11" spans="1:7">
      <c r="A11" s="245"/>
      <c r="B11" s="248"/>
      <c r="C11" s="244"/>
      <c r="D11" s="257"/>
      <c r="E11" s="257"/>
      <c r="F11" s="249"/>
      <c r="G11" s="257"/>
    </row>
    <row r="12" spans="1:7" s="494" customFormat="1">
      <c r="A12" s="245"/>
      <c r="B12" s="248" t="s">
        <v>546</v>
      </c>
      <c r="C12" s="244" t="s">
        <v>547</v>
      </c>
      <c r="D12" s="244"/>
      <c r="E12" s="244"/>
      <c r="F12" s="258"/>
      <c r="G12" s="244"/>
    </row>
    <row r="13" spans="1:7" s="494" customFormat="1" ht="13.5" thickBot="1">
      <c r="A13" s="259"/>
      <c r="B13" s="1394" t="s">
        <v>129</v>
      </c>
      <c r="C13" s="1394"/>
      <c r="D13" s="1394"/>
      <c r="E13" s="1394"/>
      <c r="F13" s="1394"/>
      <c r="G13" s="1394"/>
    </row>
    <row r="14" spans="1:7" s="494" customFormat="1" ht="14.25" thickTop="1" thickBot="1">
      <c r="A14" s="259"/>
      <c r="B14" s="1435" t="s">
        <v>557</v>
      </c>
      <c r="C14" s="1435"/>
      <c r="D14" s="1435"/>
      <c r="E14" s="260" t="s">
        <v>658</v>
      </c>
      <c r="F14" s="260" t="s">
        <v>558</v>
      </c>
      <c r="G14" s="262" t="s">
        <v>718</v>
      </c>
    </row>
    <row r="15" spans="1:7" s="494" customFormat="1" ht="13.5" thickTop="1">
      <c r="A15" s="495"/>
      <c r="B15" s="496"/>
      <c r="C15" s="495"/>
      <c r="D15" s="14"/>
      <c r="E15" s="14"/>
      <c r="F15" s="14"/>
      <c r="G15" s="14"/>
    </row>
    <row r="16" spans="1:7" ht="14.1" customHeight="1">
      <c r="C16" s="499" t="s">
        <v>660</v>
      </c>
      <c r="D16" s="14"/>
      <c r="E16" s="14"/>
      <c r="F16" s="14"/>
      <c r="G16" s="14"/>
    </row>
    <row r="17" spans="1:7" ht="14.1" customHeight="1">
      <c r="A17" s="497" t="s">
        <v>661</v>
      </c>
      <c r="B17" s="500">
        <v>3425</v>
      </c>
      <c r="C17" s="499" t="s">
        <v>29</v>
      </c>
    </row>
    <row r="18" spans="1:7" ht="14.1" customHeight="1">
      <c r="B18" s="498">
        <v>60</v>
      </c>
      <c r="C18" s="501" t="s">
        <v>623</v>
      </c>
    </row>
    <row r="19" spans="1:7" ht="14.1" customHeight="1">
      <c r="B19" s="500">
        <v>60.000999999999998</v>
      </c>
      <c r="C19" s="499" t="s">
        <v>662</v>
      </c>
    </row>
    <row r="20" spans="1:7" ht="14.1" customHeight="1">
      <c r="B20" s="498">
        <v>37</v>
      </c>
      <c r="C20" s="501" t="s">
        <v>30</v>
      </c>
      <c r="D20" s="389"/>
    </row>
    <row r="21" spans="1:7" ht="14.1" customHeight="1">
      <c r="B21" s="498" t="s">
        <v>31</v>
      </c>
      <c r="C21" s="501" t="s">
        <v>664</v>
      </c>
      <c r="D21" s="203"/>
      <c r="E21" s="147">
        <v>600</v>
      </c>
      <c r="F21" s="148">
        <v>0</v>
      </c>
      <c r="G21" s="147">
        <f>F21+E21</f>
        <v>600</v>
      </c>
    </row>
    <row r="22" spans="1:7" ht="14.1" customHeight="1">
      <c r="A22" s="497" t="s">
        <v>656</v>
      </c>
      <c r="B22" s="498">
        <v>37</v>
      </c>
      <c r="C22" s="501" t="s">
        <v>30</v>
      </c>
      <c r="D22" s="203"/>
      <c r="E22" s="138">
        <f>SUM(E21:E21)</f>
        <v>600</v>
      </c>
      <c r="F22" s="137">
        <f>SUM(F21:F21)</f>
        <v>0</v>
      </c>
      <c r="G22" s="138">
        <f>SUM(G21:G21)</f>
        <v>600</v>
      </c>
    </row>
    <row r="23" spans="1:7" ht="14.1" customHeight="1">
      <c r="A23" s="497" t="s">
        <v>656</v>
      </c>
      <c r="B23" s="500">
        <v>60.000999999999998</v>
      </c>
      <c r="C23" s="499" t="s">
        <v>662</v>
      </c>
      <c r="D23" s="203"/>
      <c r="E23" s="138">
        <f t="shared" ref="E23:G24" si="0">E22</f>
        <v>600</v>
      </c>
      <c r="F23" s="137">
        <f t="shared" si="0"/>
        <v>0</v>
      </c>
      <c r="G23" s="138">
        <f t="shared" si="0"/>
        <v>600</v>
      </c>
    </row>
    <row r="24" spans="1:7">
      <c r="A24" s="497" t="s">
        <v>656</v>
      </c>
      <c r="B24" s="498">
        <v>60</v>
      </c>
      <c r="C24" s="501" t="s">
        <v>623</v>
      </c>
      <c r="D24" s="14"/>
      <c r="E24" s="35">
        <f t="shared" si="0"/>
        <v>600</v>
      </c>
      <c r="F24" s="36">
        <f t="shared" si="0"/>
        <v>0</v>
      </c>
      <c r="G24" s="35">
        <f t="shared" si="0"/>
        <v>600</v>
      </c>
    </row>
    <row r="25" spans="1:7">
      <c r="A25" s="497" t="s">
        <v>656</v>
      </c>
      <c r="B25" s="500">
        <v>3425</v>
      </c>
      <c r="C25" s="499" t="s">
        <v>29</v>
      </c>
      <c r="D25" s="346"/>
      <c r="E25" s="10">
        <f t="shared" ref="E25:G27" si="1">E24</f>
        <v>600</v>
      </c>
      <c r="F25" s="13">
        <f t="shared" si="1"/>
        <v>0</v>
      </c>
      <c r="G25" s="10">
        <f t="shared" si="1"/>
        <v>600</v>
      </c>
    </row>
    <row r="26" spans="1:7">
      <c r="A26" s="502" t="s">
        <v>656</v>
      </c>
      <c r="B26" s="503"/>
      <c r="C26" s="504" t="s">
        <v>660</v>
      </c>
      <c r="D26" s="312"/>
      <c r="E26" s="10">
        <f t="shared" si="1"/>
        <v>600</v>
      </c>
      <c r="F26" s="13">
        <f t="shared" si="1"/>
        <v>0</v>
      </c>
      <c r="G26" s="10">
        <f t="shared" si="1"/>
        <v>600</v>
      </c>
    </row>
    <row r="27" spans="1:7">
      <c r="A27" s="502" t="s">
        <v>656</v>
      </c>
      <c r="B27" s="505"/>
      <c r="C27" s="506" t="s">
        <v>657</v>
      </c>
      <c r="D27" s="486"/>
      <c r="E27" s="138">
        <f>E26</f>
        <v>600</v>
      </c>
      <c r="F27" s="137">
        <f t="shared" si="1"/>
        <v>0</v>
      </c>
      <c r="G27" s="138">
        <f t="shared" si="1"/>
        <v>600</v>
      </c>
    </row>
    <row r="28" spans="1:7">
      <c r="A28" s="491"/>
      <c r="B28" s="1187"/>
      <c r="C28" s="1188"/>
      <c r="D28" s="1189"/>
      <c r="E28" s="166"/>
      <c r="F28" s="1190"/>
      <c r="G28" s="166"/>
    </row>
    <row r="29" spans="1:7" ht="28.5" customHeight="1">
      <c r="B29" s="1446" t="s">
        <v>585</v>
      </c>
      <c r="C29" s="1446"/>
      <c r="D29" s="1446"/>
      <c r="E29" s="1446"/>
      <c r="F29" s="1446"/>
      <c r="G29" s="1446"/>
    </row>
    <row r="33" spans="2:7" ht="13.5" thickBot="1"/>
    <row r="34" spans="2:7" ht="13.5" thickTop="1">
      <c r="B34" s="263"/>
      <c r="C34" s="261"/>
      <c r="D34" s="264"/>
      <c r="E34" s="261"/>
      <c r="F34" s="264"/>
      <c r="G34" s="265"/>
    </row>
    <row r="36" spans="2:7">
      <c r="B36" s="395"/>
      <c r="C36" s="395"/>
      <c r="D36" s="401"/>
      <c r="E36" s="395"/>
      <c r="F36" s="395"/>
      <c r="G36" s="395"/>
    </row>
  </sheetData>
  <customSheetViews>
    <customSheetView guid="{44B5F5DE-C96C-4269-969A-574D4EEEEEF5}" showPageBreaks="1" printArea="1" view="pageBreakPreview" showRuler="0">
      <selection activeCell="C17" sqref="C17"/>
      <pageMargins left="0.74803149606299202" right="0.74803149606299202" top="0.74803149606299202" bottom="3.63" header="0.35" footer="3"/>
      <printOptions horizontalCentered="1"/>
      <pageSetup paperSize="9" firstPageNumber="33" orientation="portrait" blackAndWhite="1" useFirstPageNumber="1" r:id="rId1"/>
      <headerFooter alignWithMargins="0">
        <oddHeader xml:space="preserve">&amp;C   </oddHeader>
        <oddFooter>&amp;C&amp;"Times New Roman,Bold"&amp;P</oddFooter>
      </headerFooter>
    </customSheetView>
    <customSheetView guid="{51C53396-99BF-439E-80DF-007983187621}" showPageBreaks="1" printArea="1" view="pageBreakPreview" showRuler="0">
      <selection activeCell="C30" sqref="C30"/>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7">
      <selection activeCell="B74" sqref="B74:G74"/>
      <pageMargins left="0.74803149606299202" right="0.39370078740157499" top="0.74803149606299202" bottom="0.90551181102362199" header="0.511811023622047" footer="0.59055118110236204"/>
      <printOptions horizontalCentered="1"/>
      <pageSetup paperSize="9" firstPageNumber="102" orientation="landscape" blackAndWhite="1" useFirstPageNumber="1" r:id="rId3"/>
      <headerFooter alignWithMargins="0">
        <oddHeader xml:space="preserve">&amp;C   </oddHeader>
        <oddFooter>&amp;C&amp;"Times New Roman,Bold"   Vol-III     -    &amp;P</oddFooter>
      </headerFooter>
    </customSheetView>
    <customSheetView guid="{F7D04FF6-8BBF-4270-9EF9-DD67F24468EA}" showPageBreaks="1" printArea="1" view="pageBreakPreview" showRuler="0" topLeftCell="A13">
      <selection activeCell="A13" sqref="A1:H65536"/>
      <pageMargins left="0.74803149606299202" right="0.74803149606299202" top="0.74803149606299202" bottom="4.13" header="0.35" footer="3"/>
      <printOptions horizontalCentered="1"/>
      <pageSetup paperSize="9" firstPageNumber="124" orientation="portrait" blackAndWhite="1" useFirstPageNumber="1" r:id="rId4"/>
      <headerFooter alignWithMargins="0">
        <oddHeader xml:space="preserve">&amp;C   </oddHeader>
        <oddFooter>&amp;C&amp;"Times New Roman,Bold"&amp;P</oddFooter>
      </headerFooter>
    </customSheetView>
    <customSheetView guid="{73C19A37-4EEB-4DC6-935E-CC3901B52293}" showPageBreaks="1" view="pageBreakPreview" showRuler="0" topLeftCell="A7">
      <selection activeCell="B74" sqref="B74:G74"/>
      <pageMargins left="0.74803149606299202" right="0.39370078740157499" top="0.74803149606299202" bottom="0.90551181102362199" header="0.511811023622047" footer="0.59055118110236204"/>
      <printOptions horizontalCentered="1"/>
      <pageSetup paperSize="9" firstPageNumber="102" orientation="landscape" blackAndWhite="1" useFirstPageNumber="1" r:id="rId5"/>
      <headerFooter alignWithMargins="0">
        <oddHeader xml:space="preserve">&amp;C   </oddHeader>
        <oddFooter>&amp;C&amp;"Times New Roman,Bold"   Vol-III     -    &amp;P</oddFooter>
      </headerFooter>
    </customSheetView>
    <customSheetView guid="{63DB0950-E90F-4380-862C-985B5EB19119}" showPageBreaks="1" view="pageBreakPreview" showRuler="0" topLeftCell="A10">
      <selection activeCell="E27" sqref="E27"/>
      <pageMargins left="0.74803149606299202" right="0.39370078740157499" top="0.74803149606299202" bottom="0.90551181102362199" header="0.511811023622047" footer="0.59055118110236204"/>
      <printOptions horizontalCentered="1"/>
      <pageSetup paperSize="9" firstPageNumber="102" orientation="landscape" blackAndWhite="1" useFirstPageNumber="1" r:id="rId6"/>
      <headerFooter alignWithMargins="0">
        <oddHeader xml:space="preserve">&amp;C   </oddHeader>
        <oddFooter>&amp;C&amp;"Times New Roman,Bold"   Vol-III     -    &amp;P</oddFooter>
      </headerFooter>
    </customSheetView>
    <customSheetView guid="{F13B090A-ECDA-4418-9F13-644A873400E7}" showPageBreaks="1" view="pageBreakPreview" showRuler="0" topLeftCell="A7">
      <selection activeCell="B74" sqref="B74:G74"/>
      <pageMargins left="0.74803149606299202" right="0.39370078740157499" top="0.74803149606299202" bottom="0.90551181102362199" header="0.511811023622047" footer="0.59055118110236204"/>
      <printOptions horizontalCentered="1"/>
      <pageSetup paperSize="9" firstPageNumber="102" orientation="landscape" blackAndWhite="1" useFirstPageNumber="1" r:id="rId7"/>
      <headerFooter alignWithMargins="0">
        <oddHeader xml:space="preserve">&amp;C   </oddHeader>
        <oddFooter>&amp;C&amp;"Times New Roman,Bold"   Vol-III     -    &amp;P</oddFooter>
      </headerFooter>
    </customSheetView>
    <customSheetView guid="{9AB94DEC-E115-4D58-A012-E99EA3B9CE7A}" showPageBreaks="1" printArea="1" view="pageBreakPreview" showRuler="0" topLeftCell="A13">
      <selection activeCell="C22" sqref="C22"/>
      <pageMargins left="0.74803149606299202" right="0.74803149606299202" top="0.74803149606299202" bottom="3.63" header="0.35" footer="3"/>
      <printOptions horizontalCentered="1"/>
      <pageSetup paperSize="9" firstPageNumber="33" orientation="portrait" blackAndWhite="1" useFirstPageNumber="1" r:id="rId8"/>
      <headerFooter alignWithMargins="0">
        <oddHeader xml:space="preserve">&amp;C   </oddHeader>
        <oddFooter>&amp;C&amp;"Times New Roman,Bold"&amp;P</oddFooter>
      </headerFooter>
    </customSheetView>
  </customSheetViews>
  <mergeCells count="7">
    <mergeCell ref="A1:G1"/>
    <mergeCell ref="A4:G4"/>
    <mergeCell ref="B5:G5"/>
    <mergeCell ref="B29:G29"/>
    <mergeCell ref="B13:G13"/>
    <mergeCell ref="B14:D14"/>
    <mergeCell ref="A2:G2"/>
  </mergeCells>
  <phoneticPr fontId="25" type="noConversion"/>
  <printOptions horizontalCentered="1"/>
  <pageMargins left="0.74803149606299202" right="0.74803149606299202" top="0.74803149606299202" bottom="3.63" header="0.35" footer="3"/>
  <pageSetup paperSize="9" firstPageNumber="33" orientation="portrait" blackAndWhite="1" useFirstPageNumber="1" r:id="rId9"/>
  <headerFooter alignWithMargins="0">
    <oddHeader xml:space="preserve">&amp;C   </oddHeader>
    <oddFooter>&amp;C&amp;"Times New Roman,Bold"&amp;P</oddFooter>
  </headerFooter>
</worksheet>
</file>

<file path=xl/worksheets/sheet23.xml><?xml version="1.0" encoding="utf-8"?>
<worksheet xmlns="http://schemas.openxmlformats.org/spreadsheetml/2006/main" xmlns:r="http://schemas.openxmlformats.org/officeDocument/2006/relationships">
  <sheetPr syncVertical="1" syncRef="A1" transitionEvaluation="1" codeName="Sheet37"/>
  <dimension ref="A1:H27"/>
  <sheetViews>
    <sheetView view="pageBreakPreview" zoomScaleSheetLayoutView="100" workbookViewId="0">
      <selection activeCell="I29" sqref="I29"/>
    </sheetView>
  </sheetViews>
  <sheetFormatPr defaultColWidth="11" defaultRowHeight="12.75"/>
  <cols>
    <col min="1" max="1" width="6.42578125" style="395" customWidth="1"/>
    <col min="2" max="2" width="8.140625" style="479" customWidth="1"/>
    <col min="3" max="3" width="34.5703125" style="395" customWidth="1"/>
    <col min="4" max="4" width="7.140625" style="401" customWidth="1"/>
    <col min="5" max="5" width="9.7109375" style="401" customWidth="1"/>
    <col min="6" max="6" width="10.28515625" style="395" customWidth="1"/>
    <col min="7" max="7" width="7.42578125" style="395" bestFit="1" customWidth="1"/>
    <col min="8" max="8" width="2.42578125" style="395" customWidth="1"/>
    <col min="9" max="16384" width="11" style="395"/>
  </cols>
  <sheetData>
    <row r="1" spans="1:7">
      <c r="A1" s="1439" t="s">
        <v>271</v>
      </c>
      <c r="B1" s="1439"/>
      <c r="C1" s="1439"/>
      <c r="D1" s="1439"/>
      <c r="E1" s="1439"/>
      <c r="F1" s="1439"/>
      <c r="G1" s="1439"/>
    </row>
    <row r="2" spans="1:7">
      <c r="A2" s="1439" t="s">
        <v>272</v>
      </c>
      <c r="B2" s="1439"/>
      <c r="C2" s="1439"/>
      <c r="D2" s="1439"/>
      <c r="E2" s="1439"/>
      <c r="F2" s="1439"/>
      <c r="G2" s="1439"/>
    </row>
    <row r="3" spans="1:7">
      <c r="C3" s="314"/>
      <c r="D3" s="507"/>
      <c r="E3" s="507"/>
      <c r="F3" s="314"/>
      <c r="G3" s="314"/>
    </row>
    <row r="4" spans="1:7">
      <c r="A4" s="1396" t="s">
        <v>154</v>
      </c>
      <c r="B4" s="1396"/>
      <c r="C4" s="1396"/>
      <c r="D4" s="1396"/>
      <c r="E4" s="1396"/>
      <c r="F4" s="1396"/>
      <c r="G4" s="1396"/>
    </row>
    <row r="5" spans="1:7" ht="13.5">
      <c r="A5" s="541"/>
      <c r="B5" s="1397"/>
      <c r="C5" s="1397"/>
      <c r="D5" s="1397"/>
      <c r="E5" s="1397"/>
      <c r="F5" s="1397"/>
      <c r="G5" s="1397"/>
    </row>
    <row r="6" spans="1:7">
      <c r="A6" s="541"/>
      <c r="B6" s="359"/>
      <c r="C6" s="359"/>
      <c r="D6" s="708"/>
      <c r="E6" s="709" t="s">
        <v>502</v>
      </c>
      <c r="F6" s="709" t="s">
        <v>503</v>
      </c>
      <c r="G6" s="709" t="s">
        <v>718</v>
      </c>
    </row>
    <row r="7" spans="1:7">
      <c r="A7" s="541"/>
      <c r="B7" s="711" t="s">
        <v>504</v>
      </c>
      <c r="C7" s="359" t="s">
        <v>774</v>
      </c>
      <c r="D7" s="712" t="s">
        <v>657</v>
      </c>
      <c r="E7" s="361">
        <v>320112</v>
      </c>
      <c r="F7" s="361">
        <v>7564</v>
      </c>
      <c r="G7" s="361">
        <f>SUM(E7:F7)</f>
        <v>327676</v>
      </c>
    </row>
    <row r="8" spans="1:7">
      <c r="A8" s="541"/>
      <c r="B8" s="711" t="s">
        <v>505</v>
      </c>
      <c r="C8" s="714" t="s">
        <v>506</v>
      </c>
      <c r="D8" s="715"/>
      <c r="E8" s="362"/>
      <c r="F8" s="362"/>
      <c r="G8" s="362"/>
    </row>
    <row r="9" spans="1:7">
      <c r="A9" s="541"/>
      <c r="B9" s="711"/>
      <c r="C9" s="714" t="s">
        <v>711</v>
      </c>
      <c r="D9" s="715" t="s">
        <v>657</v>
      </c>
      <c r="E9" s="362">
        <f>G25</f>
        <v>1300</v>
      </c>
      <c r="F9" s="1348">
        <v>0</v>
      </c>
      <c r="G9" s="362">
        <f>SUM(E9:F9)</f>
        <v>1300</v>
      </c>
    </row>
    <row r="10" spans="1:7">
      <c r="A10" s="541"/>
      <c r="B10" s="718" t="s">
        <v>656</v>
      </c>
      <c r="C10" s="359" t="s">
        <v>673</v>
      </c>
      <c r="D10" s="719" t="s">
        <v>657</v>
      </c>
      <c r="E10" s="720">
        <f>SUM(E7:E9)</f>
        <v>321412</v>
      </c>
      <c r="F10" s="720">
        <f>SUM(F7:F9)</f>
        <v>7564</v>
      </c>
      <c r="G10" s="720">
        <f>SUM(E10:F10)</f>
        <v>328976</v>
      </c>
    </row>
    <row r="11" spans="1:7">
      <c r="A11" s="541"/>
      <c r="B11" s="711"/>
      <c r="C11" s="359"/>
      <c r="D11" s="360"/>
      <c r="E11" s="360"/>
      <c r="F11" s="712"/>
      <c r="G11" s="360"/>
    </row>
    <row r="12" spans="1:7" s="396" customFormat="1" ht="13.5" customHeight="1">
      <c r="A12" s="541"/>
      <c r="B12" s="711" t="s">
        <v>546</v>
      </c>
      <c r="C12" s="359" t="s">
        <v>547</v>
      </c>
      <c r="D12" s="359"/>
      <c r="E12" s="359"/>
      <c r="F12" s="723"/>
      <c r="G12" s="359"/>
    </row>
    <row r="13" spans="1:7" s="396" customFormat="1" ht="13.5" customHeight="1" thickBot="1">
      <c r="A13" s="725"/>
      <c r="B13" s="1394" t="s">
        <v>129</v>
      </c>
      <c r="C13" s="1394"/>
      <c r="D13" s="1394"/>
      <c r="E13" s="1394"/>
      <c r="F13" s="1394"/>
      <c r="G13" s="1394"/>
    </row>
    <row r="14" spans="1:7" s="396" customFormat="1" ht="13.5" customHeight="1" thickTop="1" thickBot="1">
      <c r="A14" s="725"/>
      <c r="B14" s="1399" t="s">
        <v>557</v>
      </c>
      <c r="C14" s="1399"/>
      <c r="D14" s="1399"/>
      <c r="E14" s="696" t="s">
        <v>658</v>
      </c>
      <c r="F14" s="696" t="s">
        <v>558</v>
      </c>
      <c r="G14" s="729" t="s">
        <v>718</v>
      </c>
    </row>
    <row r="15" spans="1:7" s="396" customFormat="1" ht="13.5" customHeight="1" thickTop="1">
      <c r="A15" s="508"/>
      <c r="B15" s="397"/>
      <c r="C15" s="454"/>
      <c r="D15" s="398"/>
      <c r="E15" s="398"/>
      <c r="F15" s="398"/>
      <c r="G15" s="398"/>
    </row>
    <row r="16" spans="1:7" ht="13.5" customHeight="1">
      <c r="C16" s="400" t="s">
        <v>660</v>
      </c>
      <c r="D16" s="403"/>
      <c r="E16" s="403"/>
      <c r="F16" s="403"/>
      <c r="G16" s="403"/>
    </row>
    <row r="17" spans="1:8" ht="13.5" customHeight="1">
      <c r="A17" s="395" t="s">
        <v>661</v>
      </c>
      <c r="B17" s="509">
        <v>3055</v>
      </c>
      <c r="C17" s="400" t="s">
        <v>273</v>
      </c>
      <c r="F17" s="401"/>
      <c r="G17" s="401"/>
    </row>
    <row r="18" spans="1:8">
      <c r="B18" s="510">
        <v>0.20100000000000001</v>
      </c>
      <c r="C18" s="400" t="s">
        <v>0</v>
      </c>
      <c r="F18" s="511"/>
      <c r="G18" s="401"/>
    </row>
    <row r="19" spans="1:8" s="407" customFormat="1">
      <c r="B19" s="450">
        <v>63</v>
      </c>
      <c r="C19" s="406" t="s">
        <v>279</v>
      </c>
      <c r="D19" s="408"/>
      <c r="E19" s="739"/>
      <c r="F19" s="408"/>
      <c r="G19" s="408"/>
    </row>
    <row r="20" spans="1:8" s="451" customFormat="1">
      <c r="A20" s="407"/>
      <c r="B20" s="409" t="s">
        <v>618</v>
      </c>
      <c r="C20" s="406" t="s">
        <v>611</v>
      </c>
      <c r="D20" s="8"/>
      <c r="E20" s="1191">
        <v>1300</v>
      </c>
      <c r="F20" s="945">
        <v>0</v>
      </c>
      <c r="G20" s="419">
        <f>F20+E20</f>
        <v>1300</v>
      </c>
      <c r="H20" s="407"/>
    </row>
    <row r="21" spans="1:8">
      <c r="A21" s="407" t="s">
        <v>656</v>
      </c>
      <c r="B21" s="450">
        <v>63</v>
      </c>
      <c r="C21" s="406" t="s">
        <v>279</v>
      </c>
      <c r="D21" s="8"/>
      <c r="E21" s="950">
        <f>SUM(E20:E20)</f>
        <v>1300</v>
      </c>
      <c r="F21" s="945">
        <f>SUM(F20:F20)</f>
        <v>0</v>
      </c>
      <c r="G21" s="419">
        <f>SUM(G20:G20)</f>
        <v>1300</v>
      </c>
    </row>
    <row r="22" spans="1:8">
      <c r="A22" s="407" t="s">
        <v>656</v>
      </c>
      <c r="B22" s="512">
        <v>0.20100000000000001</v>
      </c>
      <c r="C22" s="405" t="s">
        <v>0</v>
      </c>
      <c r="D22" s="403"/>
      <c r="E22" s="412">
        <f>E21</f>
        <v>1300</v>
      </c>
      <c r="F22" s="1194">
        <f>F21</f>
        <v>0</v>
      </c>
      <c r="G22" s="412">
        <f>G21</f>
        <v>1300</v>
      </c>
    </row>
    <row r="23" spans="1:8">
      <c r="A23" s="406" t="s">
        <v>656</v>
      </c>
      <c r="B23" s="513">
        <v>3055</v>
      </c>
      <c r="C23" s="405" t="s">
        <v>273</v>
      </c>
      <c r="D23" s="419"/>
      <c r="E23" s="412">
        <f t="shared" ref="E23:G24" si="0">E22</f>
        <v>1300</v>
      </c>
      <c r="F23" s="1194">
        <f t="shared" si="0"/>
        <v>0</v>
      </c>
      <c r="G23" s="413">
        <f t="shared" si="0"/>
        <v>1300</v>
      </c>
    </row>
    <row r="24" spans="1:8">
      <c r="A24" s="410" t="s">
        <v>656</v>
      </c>
      <c r="B24" s="514"/>
      <c r="C24" s="411" t="s">
        <v>660</v>
      </c>
      <c r="D24" s="413"/>
      <c r="E24" s="412">
        <f t="shared" si="0"/>
        <v>1300</v>
      </c>
      <c r="F24" s="293">
        <f t="shared" si="0"/>
        <v>0</v>
      </c>
      <c r="G24" s="413">
        <f t="shared" si="0"/>
        <v>1300</v>
      </c>
    </row>
    <row r="25" spans="1:8">
      <c r="A25" s="410" t="s">
        <v>656</v>
      </c>
      <c r="B25" s="514"/>
      <c r="C25" s="411" t="s">
        <v>657</v>
      </c>
      <c r="D25" s="413"/>
      <c r="E25" s="412">
        <f>E24</f>
        <v>1300</v>
      </c>
      <c r="F25" s="1194">
        <f>F24</f>
        <v>0</v>
      </c>
      <c r="G25" s="413">
        <f>G24</f>
        <v>1300</v>
      </c>
    </row>
    <row r="26" spans="1:8">
      <c r="A26" s="407"/>
      <c r="B26" s="450"/>
      <c r="C26" s="405"/>
      <c r="D26" s="403"/>
      <c r="E26" s="1192"/>
      <c r="F26" s="1193"/>
      <c r="G26" s="403"/>
    </row>
    <row r="27" spans="1:8" ht="27" customHeight="1">
      <c r="B27" s="1447" t="s">
        <v>153</v>
      </c>
      <c r="C27" s="1447"/>
      <c r="D27" s="1447"/>
      <c r="E27" s="1447"/>
      <c r="F27" s="1447"/>
      <c r="G27" s="1447"/>
    </row>
  </sheetData>
  <customSheetViews>
    <customSheetView guid="{44B5F5DE-C96C-4269-969A-574D4EEEEEF5}" scale="115" showPageBreaks="1" printArea="1" view="pageBreakPreview" showRuler="0" topLeftCell="A10">
      <selection activeCell="C20" sqref="C20"/>
      <pageMargins left="0.74803149606299202" right="0.74803149606299202" top="0.74803149606299202" bottom="3.63" header="0.35" footer="3"/>
      <printOptions horizontalCentered="1"/>
      <pageSetup paperSize="9" firstPageNumber="34" orientation="portrait" blackAndWhite="1" useFirstPageNumber="1" r:id="rId1"/>
      <headerFooter alignWithMargins="0">
        <oddHeader xml:space="preserve">&amp;C   </oddHeader>
        <oddFooter>&amp;C&amp;"Times New Roman,Bold"&amp;P</oddFooter>
      </headerFooter>
    </customSheetView>
    <customSheetView guid="{51C53396-99BF-439E-80DF-007983187621}" scale="115" showPageBreaks="1" printArea="1" view="pageBreakPreview" showRuler="0" topLeftCell="A7">
      <selection sqref="A1:IV65536"/>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31">
      <selection activeCell="E50" sqref="E50"/>
      <pageMargins left="0.74803149606299202" right="0.39370078740157499" top="0.74803149606299202" bottom="0.90551181102362199" header="0.511811023622047" footer="0.59055118110236204"/>
      <printOptions horizontalCentered="1"/>
      <pageSetup paperSize="9" firstPageNumber="105" orientation="landscape" blackAndWhite="1" useFirstPageNumber="1" r:id="rId3"/>
      <headerFooter alignWithMargins="0">
        <oddHeader xml:space="preserve">&amp;C   </oddHeader>
        <oddFooter>&amp;C&amp;"Times New Roman,Bold"   Vol-III    -    &amp;P</oddFooter>
      </headerFooter>
    </customSheetView>
    <customSheetView guid="{F7D04FF6-8BBF-4270-9EF9-DD67F24468EA}" scale="115" showPageBreaks="1" printArea="1" view="pageBreakPreview" showRuler="0" topLeftCell="A16">
      <selection activeCell="J38" sqref="J38"/>
      <pageMargins left="0.74803149606299202" right="0.74803149606299202" top="0.74803149606299202" bottom="4.13" header="0.35" footer="3"/>
      <printOptions horizontalCentered="1"/>
      <pageSetup paperSize="9" firstPageNumber="125" orientation="portrait" blackAndWhite="1" useFirstPageNumber="1" r:id="rId4"/>
      <headerFooter alignWithMargins="0">
        <oddHeader xml:space="preserve">&amp;C   </oddHeader>
        <oddFooter>&amp;C&amp;"Times New Roman,Bold"&amp;P</oddFooter>
      </headerFooter>
    </customSheetView>
    <customSheetView guid="{73C19A37-4EEB-4DC6-935E-CC3901B52293}" showPageBreaks="1" view="pageBreakPreview" showRuler="0" topLeftCell="A31">
      <selection activeCell="E50" sqref="E50"/>
      <pageMargins left="0.74803149606299202" right="0.39370078740157499" top="0.74803149606299202" bottom="0.90551181102362199" header="0.511811023622047" footer="0.59055118110236204"/>
      <printOptions horizontalCentered="1"/>
      <pageSetup paperSize="9" firstPageNumber="105" orientation="landscape" blackAndWhite="1" useFirstPageNumber="1" r:id="rId5"/>
      <headerFooter alignWithMargins="0">
        <oddHeader xml:space="preserve">&amp;C   </oddHeader>
        <oddFooter>&amp;C&amp;"Times New Roman,Bold"   Vol-III    -    &amp;P</oddFooter>
      </headerFooter>
    </customSheetView>
    <customSheetView guid="{63DB0950-E90F-4380-862C-985B5EB19119}" showRuler="0" topLeftCell="A3">
      <selection activeCell="I26" sqref="I26"/>
      <pageMargins left="0.74803149606299202" right="0.39370078740157499" top="0.74803149606299202" bottom="0.90551181102362199" header="0.511811023622047" footer="0.59055118110236204"/>
      <printOptions horizontalCentered="1"/>
      <pageSetup paperSize="9" firstPageNumber="105" orientation="portrait" blackAndWhite="1" useFirstPageNumber="1" r:id="rId6"/>
      <headerFooter alignWithMargins="0">
        <oddHeader xml:space="preserve">&amp;C   </oddHeader>
        <oddFooter>&amp;C&amp;"Times New Roman,Bold"   Vol-III    -    &amp;P</oddFooter>
      </headerFooter>
    </customSheetView>
    <customSheetView guid="{F13B090A-ECDA-4418-9F13-644A873400E7}" showPageBreaks="1" view="pageBreakPreview" showRuler="0" topLeftCell="A31">
      <selection activeCell="E50" sqref="E50"/>
      <pageMargins left="0.74803149606299202" right="0.39370078740157499" top="0.74803149606299202" bottom="0.90551181102362199" header="0.511811023622047" footer="0.59055118110236204"/>
      <printOptions horizontalCentered="1"/>
      <pageSetup paperSize="9" firstPageNumber="105" orientation="landscape" blackAndWhite="1" useFirstPageNumber="1" r:id="rId7"/>
      <headerFooter alignWithMargins="0">
        <oddHeader xml:space="preserve">&amp;C   </oddHeader>
        <oddFooter>&amp;C&amp;"Times New Roman,Bold"   Vol-III    -    &amp;P</oddFooter>
      </headerFooter>
    </customSheetView>
    <customSheetView guid="{9AB94DEC-E115-4D58-A012-E99EA3B9CE7A}" showPageBreaks="1" printArea="1" view="pageBreakPreview" showRuler="0" topLeftCell="A4">
      <selection activeCell="C15" sqref="C15"/>
      <pageMargins left="0.74803149606299202" right="0.74803149606299202" top="0.74803149606299202" bottom="3.63" header="0.35" footer="3"/>
      <printOptions horizontalCentered="1"/>
      <pageSetup paperSize="9" firstPageNumber="34" orientation="portrait" blackAndWhite="1" useFirstPageNumber="1" r:id="rId8"/>
      <headerFooter alignWithMargins="0">
        <oddHeader xml:space="preserve">&amp;C   </oddHeader>
        <oddFooter>&amp;C&amp;"Times New Roman,Bold"&amp;P</oddFooter>
      </headerFooter>
    </customSheetView>
  </customSheetViews>
  <mergeCells count="7">
    <mergeCell ref="A1:G1"/>
    <mergeCell ref="A4:G4"/>
    <mergeCell ref="B5:G5"/>
    <mergeCell ref="B27:G27"/>
    <mergeCell ref="B13:G13"/>
    <mergeCell ref="B14:D14"/>
    <mergeCell ref="A2:G2"/>
  </mergeCells>
  <phoneticPr fontId="25" type="noConversion"/>
  <printOptions horizontalCentered="1"/>
  <pageMargins left="0.74803149606299202" right="0.74803149606299202" top="0.74803149606299202" bottom="3.63" header="0.35" footer="3"/>
  <pageSetup paperSize="9" firstPageNumber="34" orientation="portrait" blackAndWhite="1" useFirstPageNumber="1" r:id="rId9"/>
  <headerFooter alignWithMargins="0">
    <oddHeader xml:space="preserve">&amp;C   </oddHeader>
    <oddFooter>&amp;C&amp;"Times New Roman,Bold"&amp;P</oddFooter>
  </headerFooter>
</worksheet>
</file>

<file path=xl/worksheets/sheet24.xml><?xml version="1.0" encoding="utf-8"?>
<worksheet xmlns="http://schemas.openxmlformats.org/spreadsheetml/2006/main" xmlns:r="http://schemas.openxmlformats.org/officeDocument/2006/relationships">
  <sheetPr syncVertical="1" syncRef="A153" transitionEvaluation="1" codeName="Sheet38"/>
  <dimension ref="A1:H158"/>
  <sheetViews>
    <sheetView view="pageBreakPreview" topLeftCell="A153" zoomScaleNormal="115" zoomScaleSheetLayoutView="100" workbookViewId="0">
      <selection activeCell="I141" sqref="I1:L141"/>
    </sheetView>
  </sheetViews>
  <sheetFormatPr defaultColWidth="12.42578125" defaultRowHeight="12.75"/>
  <cols>
    <col min="1" max="1" width="6.42578125" style="359" customWidth="1"/>
    <col min="2" max="2" width="8.140625" style="523" customWidth="1"/>
    <col min="3" max="3" width="34.5703125" style="515" customWidth="1"/>
    <col min="4" max="4" width="7.140625" style="530" customWidth="1"/>
    <col min="5" max="5" width="9.7109375" style="530" customWidth="1"/>
    <col min="6" max="6" width="10.28515625" style="1220" customWidth="1"/>
    <col min="7" max="7" width="7.42578125" style="515" bestFit="1" customWidth="1"/>
    <col min="8" max="8" width="3.7109375" style="1245" customWidth="1"/>
    <col min="9" max="16384" width="12.42578125" style="515"/>
  </cols>
  <sheetData>
    <row r="1" spans="1:8" ht="13.5" customHeight="1">
      <c r="A1" s="1449" t="s">
        <v>760</v>
      </c>
      <c r="B1" s="1449"/>
      <c r="C1" s="1449"/>
      <c r="D1" s="1449"/>
      <c r="E1" s="1449"/>
      <c r="F1" s="1449"/>
      <c r="G1" s="1449"/>
      <c r="H1" s="1238"/>
    </row>
    <row r="2" spans="1:8" ht="13.5" customHeight="1">
      <c r="A2" s="1449" t="s">
        <v>761</v>
      </c>
      <c r="B2" s="1449"/>
      <c r="C2" s="1449"/>
      <c r="D2" s="1449"/>
      <c r="E2" s="1449"/>
      <c r="F2" s="1449"/>
      <c r="G2" s="1449"/>
      <c r="H2" s="1238"/>
    </row>
    <row r="3" spans="1:8" ht="13.5" customHeight="1">
      <c r="A3" s="516"/>
      <c r="B3" s="517"/>
      <c r="C3" s="518"/>
      <c r="D3" s="519"/>
      <c r="E3" s="520"/>
      <c r="F3" s="1217"/>
      <c r="G3" s="521"/>
      <c r="H3" s="1195"/>
    </row>
    <row r="4" spans="1:8" ht="13.5" customHeight="1">
      <c r="A4" s="1396" t="s">
        <v>306</v>
      </c>
      <c r="B4" s="1396"/>
      <c r="C4" s="1396"/>
      <c r="D4" s="1396"/>
      <c r="E4" s="1396"/>
      <c r="F4" s="1396"/>
      <c r="G4" s="1396"/>
      <c r="H4" s="1239"/>
    </row>
    <row r="5" spans="1:8" ht="13.5" customHeight="1">
      <c r="A5" s="541"/>
      <c r="B5" s="1397"/>
      <c r="C5" s="1397"/>
      <c r="D5" s="1397"/>
      <c r="E5" s="1397"/>
      <c r="F5" s="1397"/>
      <c r="G5" s="1397"/>
      <c r="H5" s="1240"/>
    </row>
    <row r="6" spans="1:8" ht="13.5" customHeight="1">
      <c r="A6" s="541"/>
      <c r="B6" s="359"/>
      <c r="C6" s="359"/>
      <c r="D6" s="708"/>
      <c r="E6" s="709" t="s">
        <v>502</v>
      </c>
      <c r="F6" s="1160" t="s">
        <v>503</v>
      </c>
      <c r="G6" s="709" t="s">
        <v>718</v>
      </c>
      <c r="H6" s="1241"/>
    </row>
    <row r="7" spans="1:8" ht="13.5" customHeight="1">
      <c r="A7" s="541"/>
      <c r="B7" s="711" t="s">
        <v>504</v>
      </c>
      <c r="C7" s="359" t="s">
        <v>774</v>
      </c>
      <c r="D7" s="712" t="s">
        <v>657</v>
      </c>
      <c r="E7" s="361">
        <v>1384266</v>
      </c>
      <c r="F7" s="1161">
        <v>102879</v>
      </c>
      <c r="G7" s="361">
        <f>SUM(E7:F7)</f>
        <v>1487145</v>
      </c>
      <c r="H7" s="1200"/>
    </row>
    <row r="8" spans="1:8" ht="13.5" customHeight="1">
      <c r="A8" s="541"/>
      <c r="B8" s="711" t="s">
        <v>505</v>
      </c>
      <c r="C8" s="714" t="s">
        <v>506</v>
      </c>
      <c r="D8" s="715"/>
      <c r="E8" s="362"/>
      <c r="F8" s="1162"/>
      <c r="G8" s="362"/>
      <c r="H8" s="1241"/>
    </row>
    <row r="9" spans="1:8" ht="13.5" customHeight="1">
      <c r="A9" s="541"/>
      <c r="B9" s="711"/>
      <c r="C9" s="714" t="s">
        <v>711</v>
      </c>
      <c r="D9" s="715" t="s">
        <v>657</v>
      </c>
      <c r="E9" s="716">
        <f>G113</f>
        <v>51380</v>
      </c>
      <c r="F9" s="1008">
        <f>G139</f>
        <v>19999</v>
      </c>
      <c r="G9" s="716">
        <f>SUM(E9:F9)</f>
        <v>71379</v>
      </c>
      <c r="H9" s="1241"/>
    </row>
    <row r="10" spans="1:8" ht="13.5" customHeight="1">
      <c r="A10" s="541"/>
      <c r="B10" s="718" t="s">
        <v>656</v>
      </c>
      <c r="C10" s="359" t="s">
        <v>673</v>
      </c>
      <c r="D10" s="719" t="s">
        <v>657</v>
      </c>
      <c r="E10" s="720">
        <f>SUM(E7:E9)</f>
        <v>1435646</v>
      </c>
      <c r="F10" s="1164">
        <f>SUM(F7:F9)</f>
        <v>122878</v>
      </c>
      <c r="G10" s="720">
        <f>SUM(E10:F10)</f>
        <v>1558524</v>
      </c>
      <c r="H10" s="1200"/>
    </row>
    <row r="11" spans="1:8" ht="13.5" customHeight="1">
      <c r="A11" s="541"/>
      <c r="B11" s="711"/>
      <c r="C11" s="359"/>
      <c r="D11" s="360"/>
      <c r="E11" s="360"/>
      <c r="F11" s="1161"/>
      <c r="G11" s="360"/>
      <c r="H11" s="1200"/>
    </row>
    <row r="12" spans="1:8" ht="13.5" customHeight="1">
      <c r="A12" s="541"/>
      <c r="B12" s="711" t="s">
        <v>546</v>
      </c>
      <c r="C12" s="359" t="s">
        <v>547</v>
      </c>
      <c r="D12" s="359"/>
      <c r="E12" s="359"/>
      <c r="F12" s="1036"/>
      <c r="G12" s="359"/>
      <c r="H12" s="1242"/>
    </row>
    <row r="13" spans="1:8" ht="13.5" customHeight="1" thickBot="1">
      <c r="A13" s="725"/>
      <c r="B13" s="1394" t="s">
        <v>129</v>
      </c>
      <c r="C13" s="1394"/>
      <c r="D13" s="1394"/>
      <c r="E13" s="1394"/>
      <c r="F13" s="1394"/>
      <c r="G13" s="1394"/>
      <c r="H13" s="1243"/>
    </row>
    <row r="14" spans="1:8" ht="13.5" customHeight="1" thickTop="1" thickBot="1">
      <c r="A14" s="725"/>
      <c r="B14" s="1399" t="s">
        <v>557</v>
      </c>
      <c r="C14" s="1399"/>
      <c r="D14" s="1399"/>
      <c r="E14" s="696" t="s">
        <v>658</v>
      </c>
      <c r="F14" s="729" t="s">
        <v>558</v>
      </c>
      <c r="G14" s="729" t="s">
        <v>718</v>
      </c>
      <c r="H14" s="1241"/>
    </row>
    <row r="15" spans="1:8" s="1" customFormat="1" ht="13.5" customHeight="1" thickTop="1">
      <c r="A15" s="3"/>
      <c r="B15" s="4"/>
      <c r="C15" s="522"/>
      <c r="D15" s="6"/>
      <c r="E15" s="6"/>
      <c r="F15" s="897"/>
      <c r="G15" s="6"/>
      <c r="H15" s="1176"/>
    </row>
    <row r="16" spans="1:8" ht="13.5" customHeight="1">
      <c r="A16" s="360"/>
      <c r="B16" s="360"/>
      <c r="C16" s="1237" t="s">
        <v>660</v>
      </c>
      <c r="D16" s="360"/>
      <c r="E16" s="360"/>
      <c r="F16" s="1161"/>
      <c r="G16" s="360"/>
      <c r="H16" s="1200"/>
    </row>
    <row r="17" spans="1:8" ht="13.5" customHeight="1">
      <c r="A17" s="526" t="s">
        <v>661</v>
      </c>
      <c r="B17" s="851">
        <v>2215</v>
      </c>
      <c r="C17" s="525" t="s">
        <v>48</v>
      </c>
      <c r="D17" s="360"/>
      <c r="E17" s="1043"/>
      <c r="F17" s="1161"/>
      <c r="G17" s="1043"/>
      <c r="H17" s="1200"/>
    </row>
    <row r="18" spans="1:8" ht="13.5" customHeight="1">
      <c r="A18" s="360"/>
      <c r="B18" s="537">
        <v>1</v>
      </c>
      <c r="C18" s="527" t="s">
        <v>49</v>
      </c>
      <c r="D18" s="1043"/>
      <c r="E18" s="713"/>
      <c r="F18" s="1161"/>
      <c r="G18" s="1043"/>
      <c r="H18" s="1200"/>
    </row>
    <row r="19" spans="1:8" ht="25.5">
      <c r="A19" s="526"/>
      <c r="B19" s="528">
        <v>1.7889999999999999</v>
      </c>
      <c r="C19" s="525" t="s">
        <v>651</v>
      </c>
      <c r="D19" s="360"/>
      <c r="E19" s="713"/>
      <c r="F19" s="1161"/>
      <c r="G19" s="1043"/>
      <c r="H19" s="1200"/>
    </row>
    <row r="20" spans="1:8" ht="13.5" customHeight="1">
      <c r="A20" s="360"/>
      <c r="B20" s="529" t="s">
        <v>601</v>
      </c>
      <c r="C20" s="527" t="s">
        <v>374</v>
      </c>
      <c r="D20" s="48"/>
      <c r="E20" s="1196">
        <v>2084</v>
      </c>
      <c r="F20" s="163">
        <v>0</v>
      </c>
      <c r="G20" s="1196">
        <f>SUM(E20:F20)</f>
        <v>2084</v>
      </c>
      <c r="H20" s="1197" t="s">
        <v>417</v>
      </c>
    </row>
    <row r="21" spans="1:8" ht="25.5">
      <c r="A21" s="526" t="s">
        <v>656</v>
      </c>
      <c r="B21" s="528">
        <v>1.7889999999999999</v>
      </c>
      <c r="C21" s="525" t="s">
        <v>651</v>
      </c>
      <c r="D21" s="536"/>
      <c r="E21" s="984">
        <f>SUM(E20:E20)</f>
        <v>2084</v>
      </c>
      <c r="F21" s="137">
        <f>SUM(F20:F20)</f>
        <v>0</v>
      </c>
      <c r="G21" s="984">
        <f>SUM(G20:G20)</f>
        <v>2084</v>
      </c>
      <c r="H21" s="1197"/>
    </row>
    <row r="22" spans="1:8" ht="13.5" customHeight="1">
      <c r="A22" s="526"/>
      <c r="B22" s="528"/>
      <c r="C22" s="525"/>
      <c r="D22" s="536"/>
      <c r="E22" s="1196"/>
      <c r="F22" s="163"/>
      <c r="G22" s="1196"/>
      <c r="H22" s="1197"/>
    </row>
    <row r="23" spans="1:8" ht="13.5" customHeight="1">
      <c r="A23" s="360"/>
      <c r="B23" s="528">
        <v>1.796</v>
      </c>
      <c r="C23" s="525" t="s">
        <v>762</v>
      </c>
      <c r="D23" s="360"/>
      <c r="E23" s="360"/>
      <c r="F23" s="163"/>
      <c r="G23" s="360"/>
      <c r="H23" s="1200"/>
    </row>
    <row r="24" spans="1:8" ht="13.5" customHeight="1">
      <c r="A24" s="526"/>
      <c r="B24" s="529" t="s">
        <v>601</v>
      </c>
      <c r="C24" s="527" t="s">
        <v>374</v>
      </c>
      <c r="D24" s="48"/>
      <c r="E24" s="165">
        <v>4368</v>
      </c>
      <c r="F24" s="163">
        <v>0</v>
      </c>
      <c r="G24" s="165">
        <f>SUM(E24:F24)</f>
        <v>4368</v>
      </c>
      <c r="H24" s="1131"/>
    </row>
    <row r="25" spans="1:8" ht="13.5" customHeight="1">
      <c r="A25" s="360" t="s">
        <v>656</v>
      </c>
      <c r="B25" s="528">
        <v>1.796</v>
      </c>
      <c r="C25" s="525" t="s">
        <v>762</v>
      </c>
      <c r="D25" s="1011"/>
      <c r="E25" s="984">
        <f>SUM(E24:E24)</f>
        <v>4368</v>
      </c>
      <c r="F25" s="137">
        <f>SUM(F24:F24)</f>
        <v>0</v>
      </c>
      <c r="G25" s="984">
        <f>SUM(G24:G24)</f>
        <v>4368</v>
      </c>
      <c r="H25" s="1131"/>
    </row>
    <row r="26" spans="1:8" ht="13.5" customHeight="1">
      <c r="A26" s="526" t="s">
        <v>656</v>
      </c>
      <c r="B26" s="537">
        <v>1</v>
      </c>
      <c r="C26" s="527" t="s">
        <v>49</v>
      </c>
      <c r="D26" s="536"/>
      <c r="E26" s="984">
        <f>E21+E25</f>
        <v>6452</v>
      </c>
      <c r="F26" s="137">
        <f>F21+F25</f>
        <v>0</v>
      </c>
      <c r="G26" s="984">
        <f>G21+G25</f>
        <v>6452</v>
      </c>
      <c r="H26" s="1131" t="s">
        <v>417</v>
      </c>
    </row>
    <row r="27" spans="1:8" ht="13.5" customHeight="1">
      <c r="A27" s="526" t="s">
        <v>656</v>
      </c>
      <c r="B27" s="524">
        <v>2215</v>
      </c>
      <c r="C27" s="525" t="s">
        <v>48</v>
      </c>
      <c r="D27" s="536"/>
      <c r="E27" s="984">
        <f>E26</f>
        <v>6452</v>
      </c>
      <c r="F27" s="137">
        <f>F26</f>
        <v>0</v>
      </c>
      <c r="G27" s="984">
        <f>G26</f>
        <v>6452</v>
      </c>
      <c r="H27" s="1197"/>
    </row>
    <row r="28" spans="1:8" ht="13.5" customHeight="1">
      <c r="A28" s="1043"/>
      <c r="B28" s="1043"/>
      <c r="C28" s="1043"/>
      <c r="D28" s="1043"/>
      <c r="E28" s="1043"/>
      <c r="F28" s="1161"/>
      <c r="G28" s="1043"/>
      <c r="H28" s="1200"/>
    </row>
    <row r="29" spans="1:8" ht="25.5">
      <c r="A29" s="526" t="s">
        <v>661</v>
      </c>
      <c r="B29" s="851">
        <v>2225</v>
      </c>
      <c r="C29" s="525" t="s">
        <v>765</v>
      </c>
      <c r="D29" s="360"/>
      <c r="E29" s="360"/>
      <c r="F29" s="1161"/>
      <c r="G29" s="360"/>
      <c r="H29" s="1200"/>
    </row>
    <row r="30" spans="1:8" ht="13.5" customHeight="1">
      <c r="A30" s="360"/>
      <c r="B30" s="537">
        <v>3</v>
      </c>
      <c r="C30" s="526" t="s">
        <v>709</v>
      </c>
      <c r="D30" s="361"/>
      <c r="E30" s="361"/>
      <c r="F30" s="1161"/>
      <c r="G30" s="361"/>
      <c r="H30" s="1200"/>
    </row>
    <row r="31" spans="1:8" ht="13.5" customHeight="1">
      <c r="A31" s="360"/>
      <c r="B31" s="528">
        <v>3.2770000000000001</v>
      </c>
      <c r="C31" s="849" t="s">
        <v>603</v>
      </c>
      <c r="D31" s="361"/>
      <c r="E31" s="361"/>
      <c r="F31" s="1161"/>
      <c r="G31" s="361"/>
      <c r="H31" s="1200"/>
    </row>
    <row r="32" spans="1:8" ht="13.5" customHeight="1">
      <c r="A32" s="360"/>
      <c r="B32" s="537">
        <v>61</v>
      </c>
      <c r="C32" s="526" t="s">
        <v>604</v>
      </c>
      <c r="D32" s="361"/>
      <c r="E32" s="361"/>
      <c r="F32" s="1161"/>
      <c r="G32" s="361"/>
      <c r="H32" s="1200"/>
    </row>
    <row r="33" spans="1:8" ht="25.5">
      <c r="A33" s="360"/>
      <c r="B33" s="355" t="s">
        <v>698</v>
      </c>
      <c r="C33" s="133" t="s">
        <v>120</v>
      </c>
      <c r="D33" s="1161"/>
      <c r="E33" s="1198">
        <v>2663</v>
      </c>
      <c r="F33" s="1206">
        <v>0</v>
      </c>
      <c r="G33" s="713">
        <f>SUM(E33:F33)</f>
        <v>2663</v>
      </c>
      <c r="H33" s="1200" t="s">
        <v>759</v>
      </c>
    </row>
    <row r="34" spans="1:8" ht="13.5" customHeight="1">
      <c r="A34" s="360" t="s">
        <v>656</v>
      </c>
      <c r="B34" s="537">
        <v>61</v>
      </c>
      <c r="C34" s="526" t="s">
        <v>604</v>
      </c>
      <c r="D34" s="536"/>
      <c r="E34" s="721">
        <f>SUM(E33:E33)</f>
        <v>2663</v>
      </c>
      <c r="F34" s="1201">
        <f>SUM(F33:F33)</f>
        <v>0</v>
      </c>
      <c r="G34" s="721">
        <f>SUM(G33:G33)</f>
        <v>2663</v>
      </c>
      <c r="H34" s="1200"/>
    </row>
    <row r="35" spans="1:8" ht="13.5" customHeight="1">
      <c r="A35" s="360" t="s">
        <v>656</v>
      </c>
      <c r="B35" s="528">
        <v>3.2770000000000001</v>
      </c>
      <c r="C35" s="849" t="s">
        <v>603</v>
      </c>
      <c r="D35" s="536"/>
      <c r="E35" s="721">
        <f>E34</f>
        <v>2663</v>
      </c>
      <c r="F35" s="1201">
        <f>F34</f>
        <v>0</v>
      </c>
      <c r="G35" s="721">
        <f>SUM(E35:F35)</f>
        <v>2663</v>
      </c>
      <c r="H35" s="1200"/>
    </row>
    <row r="36" spans="1:8" ht="13.5" customHeight="1">
      <c r="A36" s="1202" t="s">
        <v>656</v>
      </c>
      <c r="B36" s="1339">
        <v>3</v>
      </c>
      <c r="C36" s="534" t="s">
        <v>709</v>
      </c>
      <c r="D36" s="1042"/>
      <c r="E36" s="720">
        <f>E35</f>
        <v>2663</v>
      </c>
      <c r="F36" s="137">
        <f>F35</f>
        <v>0</v>
      </c>
      <c r="G36" s="720">
        <f>G35</f>
        <v>2663</v>
      </c>
      <c r="H36" s="1200"/>
    </row>
    <row r="37" spans="1:8" ht="0.95" customHeight="1">
      <c r="A37" s="360"/>
      <c r="B37" s="537"/>
      <c r="C37" s="526"/>
      <c r="D37" s="536"/>
      <c r="E37" s="361"/>
      <c r="F37" s="163"/>
      <c r="G37" s="361"/>
      <c r="H37" s="1200"/>
    </row>
    <row r="38" spans="1:8">
      <c r="A38" s="360"/>
      <c r="B38" s="537">
        <v>80</v>
      </c>
      <c r="C38" s="526" t="s">
        <v>734</v>
      </c>
      <c r="D38" s="361"/>
      <c r="E38" s="361"/>
      <c r="F38" s="1161"/>
      <c r="G38" s="361"/>
      <c r="H38" s="1200"/>
    </row>
    <row r="39" spans="1:8">
      <c r="A39" s="360"/>
      <c r="B39" s="528">
        <v>80.8</v>
      </c>
      <c r="C39" s="849" t="s">
        <v>699</v>
      </c>
      <c r="D39" s="361"/>
      <c r="E39" s="361"/>
      <c r="F39" s="1161"/>
      <c r="G39" s="361"/>
      <c r="H39" s="1200"/>
    </row>
    <row r="40" spans="1:8" ht="25.5">
      <c r="A40" s="360"/>
      <c r="B40" s="537">
        <v>69</v>
      </c>
      <c r="C40" s="526" t="s">
        <v>236</v>
      </c>
      <c r="D40" s="361"/>
      <c r="E40" s="361"/>
      <c r="F40" s="1161"/>
      <c r="G40" s="361"/>
      <c r="H40" s="1200"/>
    </row>
    <row r="41" spans="1:8">
      <c r="A41" s="360"/>
      <c r="B41" s="537" t="s">
        <v>237</v>
      </c>
      <c r="C41" s="526" t="s">
        <v>561</v>
      </c>
      <c r="D41" s="1161"/>
      <c r="E41" s="1198">
        <f>2501+3458-2500</f>
        <v>3459</v>
      </c>
      <c r="F41" s="1206">
        <v>0</v>
      </c>
      <c r="G41" s="713">
        <f>SUM(E41:F41)</f>
        <v>3459</v>
      </c>
      <c r="H41" s="1200" t="s">
        <v>759</v>
      </c>
    </row>
    <row r="42" spans="1:8" ht="25.5">
      <c r="A42" s="360" t="s">
        <v>656</v>
      </c>
      <c r="B42" s="537">
        <v>69</v>
      </c>
      <c r="C42" s="526" t="s">
        <v>236</v>
      </c>
      <c r="D42" s="536"/>
      <c r="E42" s="721">
        <f>E41</f>
        <v>3459</v>
      </c>
      <c r="F42" s="1201">
        <f>F41</f>
        <v>0</v>
      </c>
      <c r="G42" s="721">
        <f>SUM(E42:F42)</f>
        <v>3459</v>
      </c>
      <c r="H42" s="1200"/>
    </row>
    <row r="43" spans="1:8">
      <c r="A43" s="360"/>
      <c r="B43" s="1203"/>
      <c r="C43" s="1204"/>
      <c r="D43" s="361"/>
      <c r="E43" s="361"/>
      <c r="F43" s="1161"/>
      <c r="G43" s="361"/>
      <c r="H43" s="1200"/>
    </row>
    <row r="44" spans="1:8" ht="25.5">
      <c r="A44" s="360"/>
      <c r="B44" s="537">
        <v>70</v>
      </c>
      <c r="C44" s="542" t="s">
        <v>461</v>
      </c>
      <c r="D44" s="536"/>
      <c r="E44" s="536"/>
      <c r="F44" s="1217"/>
      <c r="G44" s="518"/>
      <c r="H44" s="1195"/>
    </row>
    <row r="45" spans="1:8">
      <c r="A45" s="360"/>
      <c r="B45" s="518" t="s">
        <v>462</v>
      </c>
      <c r="C45" s="542" t="s">
        <v>561</v>
      </c>
      <c r="D45" s="1161"/>
      <c r="E45" s="1207">
        <v>3673</v>
      </c>
      <c r="F45" s="1208">
        <v>0</v>
      </c>
      <c r="G45" s="1207">
        <f>SUM(E45:F45)</f>
        <v>3673</v>
      </c>
      <c r="H45" s="1197" t="s">
        <v>759</v>
      </c>
    </row>
    <row r="46" spans="1:8" ht="25.5">
      <c r="A46" s="360" t="s">
        <v>656</v>
      </c>
      <c r="B46" s="537">
        <v>70</v>
      </c>
      <c r="C46" s="542" t="s">
        <v>463</v>
      </c>
      <c r="D46" s="855"/>
      <c r="E46" s="1209">
        <f>E45</f>
        <v>3673</v>
      </c>
      <c r="F46" s="1208">
        <f>F45</f>
        <v>0</v>
      </c>
      <c r="G46" s="1209">
        <f>G45</f>
        <v>3673</v>
      </c>
      <c r="H46" s="1200"/>
    </row>
    <row r="47" spans="1:8">
      <c r="A47" s="360"/>
      <c r="B47" s="1203"/>
      <c r="C47" s="1204"/>
      <c r="D47" s="361"/>
      <c r="E47" s="361"/>
      <c r="F47" s="1161"/>
      <c r="G47" s="361"/>
      <c r="H47" s="1200"/>
    </row>
    <row r="48" spans="1:8" ht="26.1" customHeight="1">
      <c r="A48" s="360"/>
      <c r="B48" s="537">
        <v>71</v>
      </c>
      <c r="C48" s="542" t="s">
        <v>464</v>
      </c>
      <c r="D48" s="361"/>
      <c r="E48" s="361"/>
      <c r="F48" s="1161"/>
      <c r="G48" s="361"/>
      <c r="H48" s="1200"/>
    </row>
    <row r="49" spans="1:8">
      <c r="A49" s="360"/>
      <c r="B49" s="518" t="s">
        <v>560</v>
      </c>
      <c r="C49" s="542" t="s">
        <v>561</v>
      </c>
      <c r="D49" s="1161"/>
      <c r="E49" s="1207">
        <v>1453</v>
      </c>
      <c r="F49" s="1208">
        <v>0</v>
      </c>
      <c r="G49" s="1207">
        <f>SUM(E49:F49)</f>
        <v>1453</v>
      </c>
      <c r="H49" s="1197" t="s">
        <v>759</v>
      </c>
    </row>
    <row r="50" spans="1:8" ht="25.5">
      <c r="A50" s="360" t="s">
        <v>656</v>
      </c>
      <c r="B50" s="537">
        <v>71</v>
      </c>
      <c r="C50" s="542" t="s">
        <v>235</v>
      </c>
      <c r="D50" s="855"/>
      <c r="E50" s="1209">
        <f>E49</f>
        <v>1453</v>
      </c>
      <c r="F50" s="1208">
        <f>F49</f>
        <v>0</v>
      </c>
      <c r="G50" s="1209">
        <f>G49</f>
        <v>1453</v>
      </c>
      <c r="H50" s="1200"/>
    </row>
    <row r="51" spans="1:8">
      <c r="A51" s="360"/>
      <c r="B51" s="537"/>
      <c r="C51" s="542"/>
      <c r="D51" s="855"/>
      <c r="E51" s="713"/>
      <c r="F51" s="1206"/>
      <c r="G51" s="713"/>
      <c r="H51" s="1200"/>
    </row>
    <row r="52" spans="1:8" ht="25.5">
      <c r="A52" s="360"/>
      <c r="B52" s="537">
        <v>72</v>
      </c>
      <c r="C52" s="108" t="s">
        <v>121</v>
      </c>
      <c r="D52" s="855"/>
      <c r="E52" s="713"/>
      <c r="F52" s="1206"/>
      <c r="G52" s="713"/>
      <c r="H52" s="1200"/>
    </row>
    <row r="53" spans="1:8">
      <c r="A53" s="360"/>
      <c r="B53" s="518" t="s">
        <v>465</v>
      </c>
      <c r="C53" s="542" t="s">
        <v>561</v>
      </c>
      <c r="D53" s="1161"/>
      <c r="E53" s="1207">
        <v>3958</v>
      </c>
      <c r="F53" s="1208">
        <v>0</v>
      </c>
      <c r="G53" s="1207">
        <f>SUM(E53:F53)</f>
        <v>3958</v>
      </c>
      <c r="H53" s="1197" t="s">
        <v>759</v>
      </c>
    </row>
    <row r="54" spans="1:8" ht="25.5">
      <c r="A54" s="360" t="s">
        <v>656</v>
      </c>
      <c r="B54" s="537">
        <v>72</v>
      </c>
      <c r="C54" s="108" t="s">
        <v>121</v>
      </c>
      <c r="D54" s="1161"/>
      <c r="E54" s="1210">
        <f>E53</f>
        <v>3958</v>
      </c>
      <c r="F54" s="1211">
        <f>F53</f>
        <v>0</v>
      </c>
      <c r="G54" s="1210">
        <f>G53</f>
        <v>3958</v>
      </c>
      <c r="H54" s="1197"/>
    </row>
    <row r="55" spans="1:8">
      <c r="A55" s="360" t="s">
        <v>656</v>
      </c>
      <c r="B55" s="528">
        <v>80.8</v>
      </c>
      <c r="C55" s="849" t="s">
        <v>699</v>
      </c>
      <c r="D55" s="536"/>
      <c r="E55" s="721">
        <f>E53+E50+E46+E42</f>
        <v>12543</v>
      </c>
      <c r="F55" s="137">
        <f>F53+F50+F46+F42</f>
        <v>0</v>
      </c>
      <c r="G55" s="721">
        <f>G53+G50+G46+G42</f>
        <v>12543</v>
      </c>
      <c r="H55" s="1200"/>
    </row>
    <row r="56" spans="1:8">
      <c r="A56" s="360" t="s">
        <v>656</v>
      </c>
      <c r="B56" s="517">
        <v>80</v>
      </c>
      <c r="C56" s="526" t="s">
        <v>734</v>
      </c>
      <c r="D56" s="536"/>
      <c r="E56" s="1212">
        <f>E55</f>
        <v>12543</v>
      </c>
      <c r="F56" s="241">
        <f>F55</f>
        <v>0</v>
      </c>
      <c r="G56" s="1212">
        <f>SUM(E56:F56)</f>
        <v>12543</v>
      </c>
      <c r="H56" s="1200"/>
    </row>
    <row r="57" spans="1:8" ht="25.5">
      <c r="A57" s="360" t="s">
        <v>656</v>
      </c>
      <c r="B57" s="524">
        <v>2225</v>
      </c>
      <c r="C57" s="849" t="s">
        <v>765</v>
      </c>
      <c r="D57" s="536"/>
      <c r="E57" s="720">
        <f>E56+E36</f>
        <v>15206</v>
      </c>
      <c r="F57" s="137">
        <f>F56+F36</f>
        <v>0</v>
      </c>
      <c r="G57" s="720">
        <f>G56+G36</f>
        <v>15206</v>
      </c>
      <c r="H57" s="1200"/>
    </row>
    <row r="58" spans="1:8">
      <c r="A58" s="1043"/>
      <c r="B58" s="1044"/>
      <c r="C58" s="1204"/>
      <c r="D58" s="361"/>
      <c r="E58" s="361"/>
      <c r="F58" s="1161"/>
      <c r="G58" s="361"/>
      <c r="H58" s="1200"/>
    </row>
    <row r="59" spans="1:8">
      <c r="A59" s="360" t="s">
        <v>661</v>
      </c>
      <c r="B59" s="524">
        <v>2235</v>
      </c>
      <c r="C59" s="849" t="s">
        <v>707</v>
      </c>
      <c r="D59" s="361"/>
      <c r="E59" s="361"/>
      <c r="F59" s="1161"/>
      <c r="G59" s="361"/>
      <c r="H59" s="1200"/>
    </row>
    <row r="60" spans="1:8">
      <c r="A60" s="360"/>
      <c r="B60" s="537">
        <v>2</v>
      </c>
      <c r="C60" s="526" t="s">
        <v>710</v>
      </c>
      <c r="D60" s="361"/>
      <c r="E60" s="361"/>
      <c r="F60" s="1161"/>
      <c r="G60" s="361"/>
      <c r="H60" s="1200"/>
    </row>
    <row r="61" spans="1:8">
      <c r="A61" s="360"/>
      <c r="B61" s="1311">
        <v>2.0009999999999999</v>
      </c>
      <c r="C61" s="228" t="s">
        <v>440</v>
      </c>
      <c r="D61" s="361"/>
      <c r="E61" s="361"/>
      <c r="F61" s="1161"/>
      <c r="G61" s="361"/>
      <c r="H61" s="1200"/>
    </row>
    <row r="62" spans="1:8">
      <c r="A62" s="360"/>
      <c r="B62" s="231">
        <v>39</v>
      </c>
      <c r="C62" s="175" t="s">
        <v>343</v>
      </c>
      <c r="D62" s="361"/>
      <c r="E62" s="361"/>
      <c r="F62" s="1161"/>
      <c r="G62" s="361"/>
      <c r="H62" s="1200"/>
    </row>
    <row r="63" spans="1:8">
      <c r="A63" s="360"/>
      <c r="B63" s="155">
        <v>60</v>
      </c>
      <c r="C63" s="133" t="s">
        <v>344</v>
      </c>
      <c r="D63" s="361"/>
      <c r="E63" s="361"/>
      <c r="F63" s="1161"/>
      <c r="G63" s="361"/>
      <c r="H63" s="1200"/>
    </row>
    <row r="64" spans="1:8">
      <c r="A64" s="360"/>
      <c r="B64" s="132" t="s">
        <v>345</v>
      </c>
      <c r="C64" s="133" t="s">
        <v>667</v>
      </c>
      <c r="D64" s="361"/>
      <c r="E64" s="361">
        <v>2500</v>
      </c>
      <c r="F64" s="163">
        <v>0</v>
      </c>
      <c r="G64" s="361">
        <f>SUM(E64:F64)</f>
        <v>2500</v>
      </c>
      <c r="H64" s="1200" t="s">
        <v>638</v>
      </c>
    </row>
    <row r="65" spans="1:8">
      <c r="A65" s="360" t="s">
        <v>656</v>
      </c>
      <c r="B65" s="155">
        <v>60</v>
      </c>
      <c r="C65" s="133" t="s">
        <v>344</v>
      </c>
      <c r="D65" s="361"/>
      <c r="E65" s="721">
        <f t="shared" ref="E65:G67" si="0">SUM(E64:E64)</f>
        <v>2500</v>
      </c>
      <c r="F65" s="1201">
        <f t="shared" si="0"/>
        <v>0</v>
      </c>
      <c r="G65" s="721">
        <f t="shared" si="0"/>
        <v>2500</v>
      </c>
      <c r="H65" s="1200"/>
    </row>
    <row r="66" spans="1:8">
      <c r="A66" s="360" t="s">
        <v>656</v>
      </c>
      <c r="B66" s="155">
        <v>39</v>
      </c>
      <c r="C66" s="133" t="s">
        <v>343</v>
      </c>
      <c r="D66" s="361"/>
      <c r="E66" s="721">
        <f t="shared" si="0"/>
        <v>2500</v>
      </c>
      <c r="F66" s="1201">
        <f t="shared" si="0"/>
        <v>0</v>
      </c>
      <c r="G66" s="721">
        <f t="shared" si="0"/>
        <v>2500</v>
      </c>
      <c r="H66" s="1200"/>
    </row>
    <row r="67" spans="1:8">
      <c r="A67" s="1202" t="s">
        <v>656</v>
      </c>
      <c r="B67" s="1340">
        <v>2.0009999999999999</v>
      </c>
      <c r="C67" s="234" t="s">
        <v>440</v>
      </c>
      <c r="D67" s="1224"/>
      <c r="E67" s="721">
        <f t="shared" si="0"/>
        <v>2500</v>
      </c>
      <c r="F67" s="1201">
        <f t="shared" si="0"/>
        <v>0</v>
      </c>
      <c r="G67" s="721">
        <f t="shared" si="0"/>
        <v>2500</v>
      </c>
      <c r="H67" s="1200"/>
    </row>
    <row r="68" spans="1:8">
      <c r="A68" s="360"/>
      <c r="B68" s="537"/>
      <c r="C68" s="526"/>
      <c r="D68" s="361"/>
      <c r="E68" s="361"/>
      <c r="F68" s="1161"/>
      <c r="G68" s="361"/>
      <c r="H68" s="1200"/>
    </row>
    <row r="69" spans="1:8">
      <c r="A69" s="360"/>
      <c r="B69" s="528">
        <v>2.1019999999999999</v>
      </c>
      <c r="C69" s="849" t="s">
        <v>570</v>
      </c>
      <c r="D69" s="361"/>
      <c r="E69" s="361"/>
      <c r="F69" s="1161"/>
      <c r="G69" s="361"/>
      <c r="H69" s="1200"/>
    </row>
    <row r="70" spans="1:8">
      <c r="A70" s="360"/>
      <c r="B70" s="517">
        <v>61</v>
      </c>
      <c r="C70" s="526" t="s">
        <v>571</v>
      </c>
      <c r="D70" s="361"/>
      <c r="E70" s="361"/>
      <c r="F70" s="1161"/>
      <c r="G70" s="361"/>
      <c r="H70" s="1200"/>
    </row>
    <row r="71" spans="1:8">
      <c r="A71" s="360"/>
      <c r="B71" s="517">
        <v>49</v>
      </c>
      <c r="C71" s="526" t="s">
        <v>466</v>
      </c>
      <c r="D71" s="361"/>
      <c r="E71" s="361"/>
      <c r="F71" s="1161"/>
      <c r="G71" s="361"/>
      <c r="H71" s="1200"/>
    </row>
    <row r="72" spans="1:8">
      <c r="A72" s="360"/>
      <c r="B72" s="517" t="s">
        <v>467</v>
      </c>
      <c r="C72" s="526" t="s">
        <v>664</v>
      </c>
      <c r="D72" s="361"/>
      <c r="E72" s="1198">
        <v>1665</v>
      </c>
      <c r="F72" s="1206">
        <v>0</v>
      </c>
      <c r="G72" s="713">
        <f>SUM(E72:F72)</f>
        <v>1665</v>
      </c>
      <c r="H72" s="1200"/>
    </row>
    <row r="73" spans="1:8">
      <c r="A73" s="360"/>
      <c r="B73" s="360"/>
      <c r="C73" s="1204"/>
      <c r="D73" s="361"/>
      <c r="E73" s="361"/>
      <c r="F73" s="1161"/>
      <c r="G73" s="361"/>
      <c r="H73" s="1200"/>
    </row>
    <row r="74" spans="1:8">
      <c r="A74" s="360"/>
      <c r="B74" s="517">
        <v>50</v>
      </c>
      <c r="C74" s="526" t="s">
        <v>35</v>
      </c>
      <c r="D74" s="361"/>
      <c r="E74" s="361"/>
      <c r="F74" s="1161"/>
      <c r="G74" s="361"/>
      <c r="H74" s="1200"/>
    </row>
    <row r="75" spans="1:8">
      <c r="A75" s="360"/>
      <c r="B75" s="517" t="s">
        <v>468</v>
      </c>
      <c r="C75" s="526" t="s">
        <v>664</v>
      </c>
      <c r="D75" s="361"/>
      <c r="E75" s="1198">
        <v>1469</v>
      </c>
      <c r="F75" s="1206">
        <v>0</v>
      </c>
      <c r="G75" s="713">
        <f>SUM(E75:F75)</f>
        <v>1469</v>
      </c>
      <c r="H75" s="1200"/>
    </row>
    <row r="76" spans="1:8">
      <c r="A76" s="360"/>
      <c r="B76" s="360"/>
      <c r="C76" s="1204"/>
      <c r="D76" s="361"/>
      <c r="E76" s="361"/>
      <c r="F76" s="1161"/>
      <c r="G76" s="361"/>
      <c r="H76" s="1200"/>
    </row>
    <row r="77" spans="1:8">
      <c r="A77" s="360"/>
      <c r="B77" s="517">
        <v>51</v>
      </c>
      <c r="C77" s="526" t="s">
        <v>36</v>
      </c>
      <c r="D77" s="361"/>
      <c r="E77" s="361"/>
      <c r="F77" s="1161"/>
      <c r="G77" s="361"/>
      <c r="H77" s="1200"/>
    </row>
    <row r="78" spans="1:8">
      <c r="A78" s="360"/>
      <c r="B78" s="517" t="s">
        <v>469</v>
      </c>
      <c r="C78" s="526" t="s">
        <v>664</v>
      </c>
      <c r="D78" s="361"/>
      <c r="E78" s="1198">
        <v>1115</v>
      </c>
      <c r="F78" s="1206">
        <v>0</v>
      </c>
      <c r="G78" s="713">
        <f>SUM(E78:F78)</f>
        <v>1115</v>
      </c>
      <c r="H78" s="1200"/>
    </row>
    <row r="79" spans="1:8">
      <c r="A79" s="360"/>
      <c r="B79" s="360"/>
      <c r="C79" s="1204"/>
      <c r="D79" s="361"/>
      <c r="E79" s="361"/>
      <c r="F79" s="1161"/>
      <c r="G79" s="361"/>
      <c r="H79" s="1200"/>
    </row>
    <row r="80" spans="1:8">
      <c r="A80" s="360"/>
      <c r="B80" s="517">
        <v>52</v>
      </c>
      <c r="C80" s="526" t="s">
        <v>37</v>
      </c>
      <c r="D80" s="361"/>
      <c r="E80" s="361"/>
      <c r="F80" s="1161"/>
      <c r="G80" s="361"/>
      <c r="H80" s="1200"/>
    </row>
    <row r="81" spans="1:8">
      <c r="A81" s="360"/>
      <c r="B81" s="517" t="s">
        <v>470</v>
      </c>
      <c r="C81" s="526" t="s">
        <v>664</v>
      </c>
      <c r="D81" s="361"/>
      <c r="E81" s="1198">
        <v>3000</v>
      </c>
      <c r="F81" s="1206">
        <v>0</v>
      </c>
      <c r="G81" s="713">
        <f>SUM(E81:F81)</f>
        <v>3000</v>
      </c>
      <c r="H81" s="1200"/>
    </row>
    <row r="82" spans="1:8">
      <c r="A82" s="360"/>
      <c r="B82" s="360"/>
      <c r="C82" s="1204"/>
      <c r="D82" s="361"/>
      <c r="E82" s="361"/>
      <c r="F82" s="1161"/>
      <c r="G82" s="361"/>
      <c r="H82" s="1200"/>
    </row>
    <row r="83" spans="1:8">
      <c r="A83" s="360"/>
      <c r="B83" s="517">
        <v>53</v>
      </c>
      <c r="C83" s="526" t="s">
        <v>471</v>
      </c>
      <c r="D83" s="361"/>
      <c r="E83" s="361"/>
      <c r="F83" s="1161"/>
      <c r="G83" s="361"/>
      <c r="H83" s="1200"/>
    </row>
    <row r="84" spans="1:8">
      <c r="A84" s="360"/>
      <c r="B84" s="517" t="s">
        <v>472</v>
      </c>
      <c r="C84" s="526" t="s">
        <v>664</v>
      </c>
      <c r="D84" s="361"/>
      <c r="E84" s="1198">
        <v>3650</v>
      </c>
      <c r="F84" s="1206">
        <v>0</v>
      </c>
      <c r="G84" s="713">
        <f>SUM(E84:F84)</f>
        <v>3650</v>
      </c>
      <c r="H84" s="1200"/>
    </row>
    <row r="85" spans="1:8">
      <c r="A85" s="360"/>
      <c r="B85" s="360"/>
      <c r="C85" s="1204"/>
      <c r="D85" s="361"/>
      <c r="E85" s="361"/>
      <c r="F85" s="1161"/>
      <c r="G85" s="361"/>
      <c r="H85" s="1200"/>
    </row>
    <row r="86" spans="1:8">
      <c r="A86" s="360"/>
      <c r="B86" s="517">
        <v>54</v>
      </c>
      <c r="C86" s="526" t="s">
        <v>473</v>
      </c>
      <c r="D86" s="361"/>
      <c r="E86" s="361"/>
      <c r="F86" s="1161"/>
      <c r="G86" s="361"/>
      <c r="H86" s="1200"/>
    </row>
    <row r="87" spans="1:8">
      <c r="A87" s="360"/>
      <c r="B87" s="517" t="s">
        <v>474</v>
      </c>
      <c r="C87" s="526" t="s">
        <v>664</v>
      </c>
      <c r="D87" s="361"/>
      <c r="E87" s="1198">
        <v>1800</v>
      </c>
      <c r="F87" s="1206">
        <v>0</v>
      </c>
      <c r="G87" s="713">
        <f>SUM(E87:F87)</f>
        <v>1800</v>
      </c>
      <c r="H87" s="1200"/>
    </row>
    <row r="88" spans="1:8">
      <c r="A88" s="360"/>
      <c r="B88" s="360"/>
      <c r="C88" s="1204"/>
      <c r="D88" s="361"/>
      <c r="E88" s="361"/>
      <c r="F88" s="1161"/>
      <c r="G88" s="361"/>
      <c r="H88" s="1200"/>
    </row>
    <row r="89" spans="1:8">
      <c r="A89" s="360"/>
      <c r="B89" s="517">
        <v>55</v>
      </c>
      <c r="C89" s="526" t="s">
        <v>38</v>
      </c>
      <c r="D89" s="536"/>
      <c r="E89" s="536"/>
      <c r="F89" s="1217"/>
      <c r="G89" s="518"/>
      <c r="H89" s="1195"/>
    </row>
    <row r="90" spans="1:8">
      <c r="A90" s="360"/>
      <c r="B90" s="517" t="s">
        <v>475</v>
      </c>
      <c r="C90" s="526" t="s">
        <v>664</v>
      </c>
      <c r="D90" s="361"/>
      <c r="E90" s="1198">
        <v>1400</v>
      </c>
      <c r="F90" s="1206">
        <v>0</v>
      </c>
      <c r="G90" s="713">
        <f>SUM(E90:F90)</f>
        <v>1400</v>
      </c>
      <c r="H90" s="1200"/>
    </row>
    <row r="91" spans="1:8">
      <c r="A91" s="360"/>
      <c r="B91" s="360"/>
      <c r="C91" s="1204"/>
      <c r="D91" s="361"/>
      <c r="E91" s="361"/>
      <c r="F91" s="1161"/>
      <c r="G91" s="361"/>
      <c r="H91" s="1200"/>
    </row>
    <row r="92" spans="1:8">
      <c r="A92" s="360"/>
      <c r="B92" s="517">
        <v>56</v>
      </c>
      <c r="C92" s="526" t="s">
        <v>476</v>
      </c>
      <c r="D92" s="361"/>
      <c r="E92" s="361"/>
      <c r="F92" s="1161"/>
      <c r="G92" s="361"/>
      <c r="H92" s="1200"/>
    </row>
    <row r="93" spans="1:8">
      <c r="A93" s="360"/>
      <c r="B93" s="517" t="s">
        <v>477</v>
      </c>
      <c r="C93" s="526" t="s">
        <v>664</v>
      </c>
      <c r="D93" s="361"/>
      <c r="E93" s="1198">
        <v>2549</v>
      </c>
      <c r="F93" s="1206">
        <v>0</v>
      </c>
      <c r="G93" s="713">
        <f>SUM(E93:F93)</f>
        <v>2549</v>
      </c>
      <c r="H93" s="1200"/>
    </row>
    <row r="94" spans="1:8">
      <c r="A94" s="360"/>
      <c r="B94" s="360"/>
      <c r="C94" s="1204"/>
      <c r="D94" s="361"/>
      <c r="E94" s="361"/>
      <c r="F94" s="1161"/>
      <c r="G94" s="361"/>
      <c r="H94" s="1200"/>
    </row>
    <row r="95" spans="1:8">
      <c r="A95" s="360"/>
      <c r="B95" s="517">
        <v>57</v>
      </c>
      <c r="C95" s="526" t="s">
        <v>39</v>
      </c>
      <c r="D95" s="361"/>
      <c r="E95" s="361"/>
      <c r="F95" s="1161"/>
      <c r="G95" s="361"/>
      <c r="H95" s="1200"/>
    </row>
    <row r="96" spans="1:8">
      <c r="A96" s="360"/>
      <c r="B96" s="517" t="s">
        <v>478</v>
      </c>
      <c r="C96" s="526" t="s">
        <v>664</v>
      </c>
      <c r="D96" s="361"/>
      <c r="E96" s="1198">
        <v>2300</v>
      </c>
      <c r="F96" s="1206">
        <v>0</v>
      </c>
      <c r="G96" s="713">
        <f>SUM(E96:F96)</f>
        <v>2300</v>
      </c>
      <c r="H96" s="1200"/>
    </row>
    <row r="97" spans="1:8">
      <c r="A97" s="360"/>
      <c r="B97" s="517"/>
      <c r="C97" s="526"/>
      <c r="D97" s="536"/>
      <c r="E97" s="713"/>
      <c r="F97" s="1206"/>
      <c r="G97" s="713"/>
      <c r="H97" s="1200"/>
    </row>
    <row r="98" spans="1:8">
      <c r="A98" s="360"/>
      <c r="B98" s="517">
        <v>66</v>
      </c>
      <c r="C98" s="526" t="s">
        <v>479</v>
      </c>
      <c r="D98" s="361"/>
      <c r="E98" s="361"/>
      <c r="F98" s="1161"/>
      <c r="G98" s="361"/>
      <c r="H98" s="1200"/>
    </row>
    <row r="99" spans="1:8">
      <c r="A99" s="360"/>
      <c r="B99" s="517" t="s">
        <v>480</v>
      </c>
      <c r="C99" s="526" t="s">
        <v>664</v>
      </c>
      <c r="D99" s="361"/>
      <c r="E99" s="1198">
        <v>1924</v>
      </c>
      <c r="F99" s="1206">
        <v>0</v>
      </c>
      <c r="G99" s="713">
        <f>SUM(E99:F99)</f>
        <v>1924</v>
      </c>
      <c r="H99" s="1200"/>
    </row>
    <row r="100" spans="1:8">
      <c r="A100" s="360"/>
      <c r="B100" s="360"/>
      <c r="C100" s="1204"/>
      <c r="D100" s="361"/>
      <c r="E100" s="361"/>
      <c r="F100" s="1161"/>
      <c r="G100" s="361"/>
      <c r="H100" s="1200"/>
    </row>
    <row r="101" spans="1:8">
      <c r="A101" s="360"/>
      <c r="B101" s="517">
        <v>67</v>
      </c>
      <c r="C101" s="526" t="s">
        <v>481</v>
      </c>
      <c r="D101" s="361"/>
      <c r="E101" s="361"/>
      <c r="F101" s="1161"/>
      <c r="G101" s="361"/>
      <c r="H101" s="1200"/>
    </row>
    <row r="102" spans="1:8">
      <c r="A102" s="360"/>
      <c r="B102" s="517" t="s">
        <v>482</v>
      </c>
      <c r="C102" s="526" t="s">
        <v>664</v>
      </c>
      <c r="D102" s="361"/>
      <c r="E102" s="1198">
        <v>3700</v>
      </c>
      <c r="F102" s="1206">
        <v>0</v>
      </c>
      <c r="G102" s="713">
        <f>SUM(E102:F102)</f>
        <v>3700</v>
      </c>
      <c r="H102" s="1200"/>
    </row>
    <row r="103" spans="1:8">
      <c r="A103" s="360"/>
      <c r="B103" s="360"/>
      <c r="C103" s="1204"/>
      <c r="D103" s="361"/>
      <c r="E103" s="1043"/>
      <c r="F103" s="1219"/>
      <c r="G103" s="1198"/>
      <c r="H103" s="1200"/>
    </row>
    <row r="104" spans="1:8">
      <c r="A104" s="360"/>
      <c r="B104" s="517">
        <v>68</v>
      </c>
      <c r="C104" s="526" t="s">
        <v>483</v>
      </c>
      <c r="D104" s="361"/>
      <c r="E104" s="1043"/>
      <c r="F104" s="1219"/>
      <c r="G104" s="1198"/>
      <c r="H104" s="1200"/>
    </row>
    <row r="105" spans="1:8">
      <c r="A105" s="360"/>
      <c r="B105" s="517" t="s">
        <v>484</v>
      </c>
      <c r="C105" s="526" t="s">
        <v>664</v>
      </c>
      <c r="D105" s="850"/>
      <c r="E105" s="1198">
        <v>1650</v>
      </c>
      <c r="F105" s="850">
        <v>0</v>
      </c>
      <c r="G105" s="536">
        <f>SUM(E105:F105)</f>
        <v>1650</v>
      </c>
      <c r="H105" s="1200"/>
    </row>
    <row r="106" spans="1:8">
      <c r="A106" s="360"/>
      <c r="B106" s="360"/>
      <c r="C106" s="1204"/>
      <c r="D106" s="361"/>
      <c r="E106" s="1043"/>
      <c r="F106" s="1219"/>
      <c r="G106" s="1198"/>
      <c r="H106" s="1200"/>
    </row>
    <row r="107" spans="1:8">
      <c r="A107" s="360"/>
      <c r="B107" s="517">
        <v>69</v>
      </c>
      <c r="C107" s="526" t="s">
        <v>485</v>
      </c>
      <c r="D107" s="361"/>
      <c r="E107" s="1043"/>
      <c r="F107" s="1219"/>
      <c r="G107" s="1198"/>
      <c r="H107" s="1200"/>
    </row>
    <row r="108" spans="1:8">
      <c r="A108" s="1202"/>
      <c r="B108" s="854" t="s">
        <v>486</v>
      </c>
      <c r="C108" s="534" t="s">
        <v>664</v>
      </c>
      <c r="D108" s="1208"/>
      <c r="E108" s="1225">
        <v>1000</v>
      </c>
      <c r="F108" s="1208">
        <v>0</v>
      </c>
      <c r="G108" s="1209">
        <f>SUM(E108:F108)</f>
        <v>1000</v>
      </c>
      <c r="H108" s="1200"/>
    </row>
    <row r="109" spans="1:8">
      <c r="A109" s="360" t="s">
        <v>656</v>
      </c>
      <c r="B109" s="517">
        <v>61</v>
      </c>
      <c r="C109" s="526" t="s">
        <v>571</v>
      </c>
      <c r="D109" s="536"/>
      <c r="E109" s="1209">
        <f>SUM(E72:E108)</f>
        <v>27222</v>
      </c>
      <c r="F109" s="128">
        <f>SUM(F72:F108)</f>
        <v>0</v>
      </c>
      <c r="G109" s="1209">
        <f>SUM(G72:G108)</f>
        <v>27222</v>
      </c>
      <c r="H109" s="1200" t="s">
        <v>759</v>
      </c>
    </row>
    <row r="110" spans="1:8">
      <c r="A110" s="360" t="s">
        <v>656</v>
      </c>
      <c r="B110" s="528">
        <v>2.1019999999999999</v>
      </c>
      <c r="C110" s="849" t="s">
        <v>570</v>
      </c>
      <c r="D110" s="536"/>
      <c r="E110" s="540">
        <f>E109</f>
        <v>27222</v>
      </c>
      <c r="F110" s="137">
        <f t="shared" ref="F110:G112" si="1">F109</f>
        <v>0</v>
      </c>
      <c r="G110" s="540">
        <f t="shared" si="1"/>
        <v>27222</v>
      </c>
      <c r="H110" s="1195"/>
    </row>
    <row r="111" spans="1:8">
      <c r="A111" s="360" t="s">
        <v>656</v>
      </c>
      <c r="B111" s="537">
        <v>2</v>
      </c>
      <c r="C111" s="526" t="s">
        <v>710</v>
      </c>
      <c r="D111" s="536"/>
      <c r="E111" s="720">
        <f>E110+E67</f>
        <v>29722</v>
      </c>
      <c r="F111" s="137">
        <f>F110+F67</f>
        <v>0</v>
      </c>
      <c r="G111" s="720">
        <f>G110+G67</f>
        <v>29722</v>
      </c>
      <c r="H111" s="1200"/>
    </row>
    <row r="112" spans="1:8">
      <c r="A112" s="360" t="s">
        <v>656</v>
      </c>
      <c r="B112" s="524">
        <v>2235</v>
      </c>
      <c r="C112" s="849" t="s">
        <v>707</v>
      </c>
      <c r="D112" s="536"/>
      <c r="E112" s="720">
        <f>E111</f>
        <v>29722</v>
      </c>
      <c r="F112" s="137">
        <f t="shared" si="1"/>
        <v>0</v>
      </c>
      <c r="G112" s="720">
        <f t="shared" si="1"/>
        <v>29722</v>
      </c>
      <c r="H112" s="1200"/>
    </row>
    <row r="113" spans="1:8">
      <c r="A113" s="708" t="s">
        <v>656</v>
      </c>
      <c r="B113" s="708"/>
      <c r="C113" s="857" t="s">
        <v>660</v>
      </c>
      <c r="D113" s="540"/>
      <c r="E113" s="720">
        <f>E112+E57+E27</f>
        <v>51380</v>
      </c>
      <c r="F113" s="137">
        <f>F112+F57+F27</f>
        <v>0</v>
      </c>
      <c r="G113" s="720">
        <f>G112+G57+G27</f>
        <v>51380</v>
      </c>
      <c r="H113" s="1200"/>
    </row>
    <row r="114" spans="1:8">
      <c r="A114" s="360"/>
      <c r="B114" s="360"/>
      <c r="C114" s="849"/>
      <c r="D114" s="536"/>
      <c r="E114" s="361"/>
      <c r="F114" s="163"/>
      <c r="G114" s="361"/>
      <c r="H114" s="1200"/>
    </row>
    <row r="115" spans="1:8">
      <c r="A115" s="360"/>
      <c r="B115" s="360"/>
      <c r="C115" s="849" t="s">
        <v>613</v>
      </c>
      <c r="D115" s="361"/>
      <c r="E115" s="361"/>
      <c r="F115" s="1161"/>
      <c r="G115" s="361"/>
      <c r="H115" s="1200"/>
    </row>
    <row r="116" spans="1:8">
      <c r="A116" s="1043" t="s">
        <v>661</v>
      </c>
      <c r="B116" s="856">
        <v>4059</v>
      </c>
      <c r="C116" s="849" t="s">
        <v>421</v>
      </c>
      <c r="D116" s="361"/>
      <c r="E116" s="361"/>
      <c r="F116" s="1161"/>
      <c r="G116" s="361"/>
      <c r="H116" s="1200"/>
    </row>
    <row r="117" spans="1:8">
      <c r="A117" s="360"/>
      <c r="B117" s="517">
        <v>80</v>
      </c>
      <c r="C117" s="526" t="s">
        <v>734</v>
      </c>
      <c r="D117" s="361"/>
      <c r="E117" s="361"/>
      <c r="F117" s="1161"/>
      <c r="G117" s="361"/>
      <c r="H117" s="1200"/>
    </row>
    <row r="118" spans="1:8" ht="25.5">
      <c r="A118" s="360"/>
      <c r="B118" s="528">
        <v>80.789000000000001</v>
      </c>
      <c r="C118" s="849" t="s">
        <v>651</v>
      </c>
      <c r="D118" s="361"/>
      <c r="E118" s="361"/>
      <c r="F118" s="1161"/>
      <c r="G118" s="361"/>
      <c r="H118" s="1200"/>
    </row>
    <row r="119" spans="1:8">
      <c r="A119" s="360"/>
      <c r="B119" s="529" t="s">
        <v>645</v>
      </c>
      <c r="C119" s="526" t="s">
        <v>396</v>
      </c>
      <c r="D119" s="536"/>
      <c r="E119" s="855">
        <v>2100</v>
      </c>
      <c r="F119" s="1045">
        <v>0</v>
      </c>
      <c r="G119" s="855">
        <f>SUM(E119:F119)</f>
        <v>2100</v>
      </c>
      <c r="H119" s="1244" t="s">
        <v>417</v>
      </c>
    </row>
    <row r="120" spans="1:8" ht="25.5">
      <c r="A120" s="1043" t="s">
        <v>656</v>
      </c>
      <c r="B120" s="528">
        <v>80.789000000000001</v>
      </c>
      <c r="C120" s="849" t="s">
        <v>651</v>
      </c>
      <c r="D120" s="536"/>
      <c r="E120" s="1214">
        <f>SUM(E115:E119)</f>
        <v>2100</v>
      </c>
      <c r="F120" s="1215">
        <f>SUM(F115:F119)</f>
        <v>0</v>
      </c>
      <c r="G120" s="1214">
        <f>SUM(G115:G119)</f>
        <v>2100</v>
      </c>
      <c r="H120" s="1244"/>
    </row>
    <row r="121" spans="1:8">
      <c r="A121" s="360"/>
      <c r="B121" s="528"/>
      <c r="C121" s="849"/>
      <c r="D121" s="536"/>
      <c r="E121" s="855"/>
      <c r="F121" s="1045"/>
      <c r="G121" s="855"/>
      <c r="H121" s="1244"/>
    </row>
    <row r="122" spans="1:8">
      <c r="A122" s="360"/>
      <c r="B122" s="528">
        <v>80.796000000000006</v>
      </c>
      <c r="C122" s="849" t="s">
        <v>762</v>
      </c>
      <c r="D122" s="361"/>
      <c r="E122" s="361"/>
      <c r="F122" s="1161"/>
      <c r="G122" s="361"/>
      <c r="H122" s="1200"/>
    </row>
    <row r="123" spans="1:8">
      <c r="A123" s="360"/>
      <c r="B123" s="529" t="s">
        <v>645</v>
      </c>
      <c r="C123" s="526" t="s">
        <v>521</v>
      </c>
      <c r="D123" s="361"/>
      <c r="E123" s="1207">
        <v>9500</v>
      </c>
      <c r="F123" s="1213">
        <v>0</v>
      </c>
      <c r="G123" s="1207">
        <f>SUM(E123:F123)</f>
        <v>9500</v>
      </c>
      <c r="H123" s="1244" t="s">
        <v>417</v>
      </c>
    </row>
    <row r="124" spans="1:8">
      <c r="A124" s="1043" t="s">
        <v>656</v>
      </c>
      <c r="B124" s="528">
        <v>80.796000000000006</v>
      </c>
      <c r="C124" s="849" t="s">
        <v>762</v>
      </c>
      <c r="D124" s="361"/>
      <c r="E124" s="1214">
        <f>E123</f>
        <v>9500</v>
      </c>
      <c r="F124" s="1215">
        <f>F123</f>
        <v>0</v>
      </c>
      <c r="G124" s="1214">
        <f>G123</f>
        <v>9500</v>
      </c>
      <c r="H124" s="1244"/>
    </row>
    <row r="125" spans="1:8">
      <c r="A125" s="1043" t="s">
        <v>656</v>
      </c>
      <c r="B125" s="517">
        <v>80</v>
      </c>
      <c r="C125" s="526" t="s">
        <v>734</v>
      </c>
      <c r="D125" s="361"/>
      <c r="E125" s="1214">
        <f>E124+E120</f>
        <v>11600</v>
      </c>
      <c r="F125" s="1215">
        <f>F124+F120</f>
        <v>0</v>
      </c>
      <c r="G125" s="1214">
        <f>G124+G120</f>
        <v>11600</v>
      </c>
      <c r="H125" s="1244"/>
    </row>
    <row r="126" spans="1:8">
      <c r="A126" s="1043" t="s">
        <v>656</v>
      </c>
      <c r="B126" s="856">
        <v>4059</v>
      </c>
      <c r="C126" s="849" t="s">
        <v>421</v>
      </c>
      <c r="D126" s="536"/>
      <c r="E126" s="1214">
        <f>E125</f>
        <v>11600</v>
      </c>
      <c r="F126" s="1215">
        <f>F125</f>
        <v>0</v>
      </c>
      <c r="G126" s="1214">
        <f>G125</f>
        <v>11600</v>
      </c>
      <c r="H126" s="1197"/>
    </row>
    <row r="127" spans="1:8">
      <c r="A127" s="360"/>
      <c r="B127" s="360"/>
      <c r="C127" s="1046"/>
      <c r="D127" s="361"/>
      <c r="E127" s="1216"/>
      <c r="F127" s="163"/>
      <c r="G127" s="1216"/>
      <c r="H127" s="1200"/>
    </row>
    <row r="128" spans="1:8">
      <c r="A128" s="360" t="s">
        <v>661</v>
      </c>
      <c r="B128" s="524">
        <v>5054</v>
      </c>
      <c r="C128" s="849" t="s">
        <v>341</v>
      </c>
      <c r="D128" s="361"/>
      <c r="E128" s="1216"/>
      <c r="F128" s="163"/>
      <c r="G128" s="1216"/>
      <c r="H128" s="1200"/>
    </row>
    <row r="129" spans="1:8">
      <c r="A129" s="360"/>
      <c r="B129" s="537">
        <v>4</v>
      </c>
      <c r="C129" s="526" t="s">
        <v>757</v>
      </c>
      <c r="D129" s="361"/>
      <c r="E129" s="361"/>
      <c r="F129" s="163"/>
      <c r="G129" s="361"/>
      <c r="H129" s="1200"/>
    </row>
    <row r="130" spans="1:8" ht="25.5">
      <c r="A130" s="360"/>
      <c r="B130" s="528">
        <v>4.7889999999999997</v>
      </c>
      <c r="C130" s="849" t="s">
        <v>651</v>
      </c>
      <c r="D130" s="361"/>
      <c r="E130" s="361"/>
      <c r="F130" s="163"/>
      <c r="G130" s="361"/>
      <c r="H130" s="1200"/>
    </row>
    <row r="131" spans="1:8">
      <c r="A131" s="360"/>
      <c r="B131" s="529" t="s">
        <v>645</v>
      </c>
      <c r="C131" s="526" t="s">
        <v>396</v>
      </c>
      <c r="D131" s="536"/>
      <c r="E131" s="1047">
        <v>4500</v>
      </c>
      <c r="F131" s="163">
        <v>0</v>
      </c>
      <c r="G131" s="1047">
        <f>SUM(E131:F131)</f>
        <v>4500</v>
      </c>
      <c r="H131" s="1244" t="s">
        <v>417</v>
      </c>
    </row>
    <row r="132" spans="1:8" ht="25.5">
      <c r="A132" s="1043" t="s">
        <v>656</v>
      </c>
      <c r="B132" s="528">
        <v>4.7889999999999997</v>
      </c>
      <c r="C132" s="849" t="s">
        <v>651</v>
      </c>
      <c r="D132" s="536"/>
      <c r="E132" s="1047"/>
      <c r="F132" s="163"/>
      <c r="G132" s="1047"/>
      <c r="H132" s="1244"/>
    </row>
    <row r="133" spans="1:8">
      <c r="A133" s="360"/>
      <c r="B133" s="529"/>
      <c r="C133" s="526"/>
      <c r="D133" s="536"/>
      <c r="E133" s="1047"/>
      <c r="F133" s="163"/>
      <c r="G133" s="1047"/>
      <c r="H133" s="1244"/>
    </row>
    <row r="134" spans="1:8">
      <c r="A134" s="360"/>
      <c r="B134" s="528">
        <v>4.7960000000000003</v>
      </c>
      <c r="C134" s="849" t="s">
        <v>608</v>
      </c>
      <c r="D134" s="536"/>
      <c r="E134" s="1047"/>
      <c r="F134" s="163"/>
      <c r="G134" s="1047"/>
      <c r="H134" s="1244"/>
    </row>
    <row r="135" spans="1:8">
      <c r="A135" s="360"/>
      <c r="B135" s="529" t="s">
        <v>645</v>
      </c>
      <c r="C135" s="526" t="s">
        <v>521</v>
      </c>
      <c r="D135" s="536"/>
      <c r="E135" s="1047">
        <v>3899</v>
      </c>
      <c r="F135" s="163">
        <v>0</v>
      </c>
      <c r="G135" s="1047">
        <f>SUM(E135:F135)</f>
        <v>3899</v>
      </c>
      <c r="H135" s="1244" t="s">
        <v>417</v>
      </c>
    </row>
    <row r="136" spans="1:8">
      <c r="A136" s="1043" t="s">
        <v>656</v>
      </c>
      <c r="B136" s="528">
        <v>4.7960000000000003</v>
      </c>
      <c r="C136" s="849" t="s">
        <v>608</v>
      </c>
      <c r="D136" s="536"/>
      <c r="E136" s="1214">
        <f>E135</f>
        <v>3899</v>
      </c>
      <c r="F136" s="1215">
        <f>F135</f>
        <v>0</v>
      </c>
      <c r="G136" s="1214">
        <f>G135</f>
        <v>3899</v>
      </c>
      <c r="H136" s="1244"/>
    </row>
    <row r="137" spans="1:8">
      <c r="A137" s="1043" t="s">
        <v>656</v>
      </c>
      <c r="B137" s="537">
        <v>4</v>
      </c>
      <c r="C137" s="526" t="s">
        <v>757</v>
      </c>
      <c r="D137" s="536"/>
      <c r="E137" s="1223">
        <f>E136+E131</f>
        <v>8399</v>
      </c>
      <c r="F137" s="137">
        <f>F136+F131</f>
        <v>0</v>
      </c>
      <c r="G137" s="1223">
        <f>G136+G131</f>
        <v>8399</v>
      </c>
      <c r="H137" s="1244"/>
    </row>
    <row r="138" spans="1:8">
      <c r="A138" s="1043" t="s">
        <v>656</v>
      </c>
      <c r="B138" s="524">
        <v>5054</v>
      </c>
      <c r="C138" s="849" t="s">
        <v>341</v>
      </c>
      <c r="D138" s="536"/>
      <c r="E138" s="1048">
        <f>E135+E131</f>
        <v>8399</v>
      </c>
      <c r="F138" s="137">
        <f>F135+F131</f>
        <v>0</v>
      </c>
      <c r="G138" s="1048">
        <f>G135+G131</f>
        <v>8399</v>
      </c>
      <c r="H138" s="1244"/>
    </row>
    <row r="139" spans="1:8">
      <c r="A139" s="909" t="s">
        <v>656</v>
      </c>
      <c r="B139" s="834"/>
      <c r="C139" s="835" t="s">
        <v>613</v>
      </c>
      <c r="D139" s="904"/>
      <c r="E139" s="904">
        <f>E138+E126</f>
        <v>19999</v>
      </c>
      <c r="F139" s="13">
        <f>F138+F126</f>
        <v>0</v>
      </c>
      <c r="G139" s="904">
        <f>G138+G126</f>
        <v>19999</v>
      </c>
      <c r="H139" s="1200"/>
    </row>
    <row r="140" spans="1:8">
      <c r="A140" s="909" t="s">
        <v>656</v>
      </c>
      <c r="B140" s="834"/>
      <c r="C140" s="835" t="s">
        <v>657</v>
      </c>
      <c r="D140" s="904"/>
      <c r="E140" s="904">
        <f>E139+E113</f>
        <v>71379</v>
      </c>
      <c r="F140" s="13">
        <f>F139+F113</f>
        <v>0</v>
      </c>
      <c r="G140" s="904">
        <f>G139+G113</f>
        <v>71379</v>
      </c>
      <c r="H140" s="1200"/>
    </row>
    <row r="141" spans="1:8">
      <c r="A141" s="853"/>
      <c r="B141" s="1235"/>
      <c r="C141" s="1236"/>
      <c r="D141" s="912"/>
      <c r="E141" s="912"/>
      <c r="F141" s="742"/>
      <c r="G141" s="912"/>
      <c r="H141" s="1200"/>
    </row>
    <row r="142" spans="1:8" ht="39" customHeight="1">
      <c r="A142" s="360"/>
      <c r="B142" s="1448" t="s">
        <v>599</v>
      </c>
      <c r="C142" s="1448"/>
      <c r="D142" s="1448"/>
      <c r="E142" s="1448"/>
      <c r="F142" s="1448"/>
      <c r="G142" s="1398"/>
      <c r="H142" s="1200"/>
    </row>
    <row r="143" spans="1:8">
      <c r="A143" s="360"/>
      <c r="B143" s="517"/>
      <c r="C143" s="526"/>
      <c r="D143" s="361"/>
      <c r="E143" s="361"/>
      <c r="F143" s="1161"/>
      <c r="G143" s="361"/>
      <c r="H143" s="1200"/>
    </row>
    <row r="144" spans="1:8">
      <c r="A144" s="360"/>
      <c r="B144" s="517"/>
      <c r="C144" s="526"/>
      <c r="D144" s="1161"/>
      <c r="E144" s="1206"/>
      <c r="F144" s="1206"/>
      <c r="G144" s="1206"/>
      <c r="H144" s="1197"/>
    </row>
    <row r="145" spans="1:8" s="1354" customFormat="1">
      <c r="A145" s="360"/>
      <c r="B145" s="524"/>
      <c r="C145" s="849"/>
      <c r="D145" s="855"/>
      <c r="E145" s="1206"/>
      <c r="F145" s="1206"/>
      <c r="G145" s="1206"/>
      <c r="H145" s="1197"/>
    </row>
    <row r="146" spans="1:8">
      <c r="A146" s="360"/>
      <c r="B146" s="360"/>
      <c r="C146" s="1049"/>
      <c r="D146" s="361"/>
      <c r="E146" s="361"/>
      <c r="F146" s="1161"/>
      <c r="G146" s="361"/>
      <c r="H146" s="1200"/>
    </row>
    <row r="147" spans="1:8">
      <c r="A147" s="360"/>
      <c r="B147" s="524"/>
      <c r="C147" s="849"/>
      <c r="D147" s="361"/>
      <c r="E147" s="361"/>
      <c r="F147" s="1161"/>
      <c r="G147" s="361"/>
      <c r="H147" s="1200"/>
    </row>
    <row r="148" spans="1:8">
      <c r="A148" s="360"/>
      <c r="B148" s="537"/>
      <c r="C148" s="526"/>
      <c r="D148" s="361"/>
      <c r="E148" s="361"/>
      <c r="F148" s="1161"/>
      <c r="G148" s="361"/>
      <c r="H148" s="1200"/>
    </row>
    <row r="149" spans="1:8">
      <c r="A149" s="360"/>
      <c r="B149" s="528"/>
      <c r="C149" s="849"/>
      <c r="D149" s="361"/>
      <c r="E149" s="361"/>
      <c r="F149" s="1161"/>
      <c r="G149" s="361"/>
      <c r="H149" s="1200"/>
    </row>
    <row r="150" spans="1:8">
      <c r="A150" s="360"/>
      <c r="B150" s="529"/>
      <c r="C150" s="526"/>
      <c r="D150" s="536"/>
      <c r="E150" s="850"/>
      <c r="F150" s="850"/>
      <c r="G150" s="850"/>
      <c r="H150" s="1244"/>
    </row>
    <row r="151" spans="1:8">
      <c r="A151" s="360"/>
      <c r="B151" s="528"/>
      <c r="C151" s="849"/>
      <c r="D151" s="361"/>
      <c r="E151" s="361"/>
      <c r="F151" s="1161"/>
      <c r="G151" s="361"/>
      <c r="H151" s="1200"/>
    </row>
    <row r="152" spans="1:8">
      <c r="A152" s="360"/>
      <c r="B152" s="529"/>
      <c r="C152" s="526"/>
      <c r="D152" s="361"/>
      <c r="E152" s="1206"/>
      <c r="F152" s="1206"/>
      <c r="G152" s="1206"/>
      <c r="H152" s="1197"/>
    </row>
    <row r="153" spans="1:8">
      <c r="A153" s="360"/>
      <c r="B153" s="529"/>
      <c r="C153" s="526"/>
      <c r="D153" s="1206"/>
      <c r="E153" s="1205"/>
      <c r="F153" s="1206"/>
      <c r="G153" s="1205"/>
      <c r="H153" s="1197"/>
    </row>
    <row r="155" spans="1:8" ht="13.5" thickBot="1"/>
    <row r="156" spans="1:8" ht="13.5" thickTop="1">
      <c r="A156" s="705"/>
      <c r="B156" s="705"/>
      <c r="C156" s="728"/>
      <c r="D156" s="705"/>
      <c r="E156" s="728"/>
      <c r="F156" s="1221"/>
    </row>
    <row r="157" spans="1:8">
      <c r="A157" s="489"/>
      <c r="B157" s="232"/>
      <c r="C157" s="1012"/>
      <c r="D157" s="119"/>
      <c r="E157" s="119"/>
      <c r="F157" s="1222"/>
    </row>
    <row r="158" spans="1:8">
      <c r="A158" s="395"/>
      <c r="B158" s="395"/>
      <c r="C158" s="694"/>
      <c r="D158" s="693"/>
      <c r="E158" s="694"/>
      <c r="F158" s="1170"/>
    </row>
  </sheetData>
  <autoFilter ref="A14:G36">
    <filterColumn colId="1" showButton="0"/>
    <filterColumn colId="2" showButton="0"/>
  </autoFilter>
  <customSheetViews>
    <customSheetView guid="{44B5F5DE-C96C-4269-969A-574D4EEEEEF5}" scale="115" showPageBreaks="1" printArea="1" showAutoFilter="1" view="pageBreakPreview" showRuler="0">
      <selection activeCell="L135" sqref="L135"/>
      <pageMargins left="0.74803149606299202" right="0.74803149606299202" top="0.74803149606299202" bottom="3.63" header="0.35" footer="3"/>
      <printOptions horizontalCentered="1"/>
      <pageSetup paperSize="9" firstPageNumber="35" fitToHeight="42" orientation="portrait" blackAndWhite="1" useFirstPageNumber="1" r:id="rId1"/>
      <headerFooter alignWithMargins="0">
        <oddHeader xml:space="preserve">&amp;C   </oddHeader>
        <oddFooter>&amp;C&amp;"Times New Roman,Bold"&amp;P</oddFooter>
      </headerFooter>
      <autoFilter ref="B1:H1"/>
    </customSheetView>
    <customSheetView guid="{51C53396-99BF-439E-80DF-007983187621}" scale="130" showPageBreaks="1" printArea="1" showAutoFilter="1" view="pageBreakPreview" showRuler="0" topLeftCell="A109">
      <selection activeCell="J29" sqref="J29"/>
      <rowBreaks count="7" manualBreakCount="7">
        <brk id="36" max="6" man="1"/>
        <brk id="68" max="6" man="1"/>
        <brk id="81" max="6" man="1"/>
        <brk id="93" max="6" man="1"/>
        <brk id="128" max="6" man="1"/>
        <brk id="133" max="6" man="1"/>
        <brk id="135" max="6" man="1"/>
      </rowBreaks>
      <pageMargins left="0.74803149606299202" right="0.74803149606299202" top="0.74803149606299202" bottom="4.13" header="0.35" footer="3"/>
      <printOptions horizontalCentered="1"/>
      <pageSetup paperSize="9" fitToHeight="42" orientation="portrait" blackAndWhite="1" useFirstPageNumber="1" r:id="rId2"/>
      <headerFooter alignWithMargins="0">
        <oddHeader xml:space="preserve">&amp;C   </oddHeader>
        <oddFooter>&amp;C&amp;P</oddFooter>
      </headerFooter>
      <autoFilter ref="B1:H1"/>
    </customSheetView>
    <customSheetView guid="{7CE36697-C418-4ED3-BCF0-EA686CB40E87}" showPageBreaks="1" view="pageBreakPreview" showRuler="0" topLeftCell="A841">
      <selection activeCell="I853" sqref="I853"/>
      <rowBreaks count="61" manualBreakCount="61">
        <brk id="35" max="22" man="1"/>
        <brk id="37" max="11" man="1"/>
        <brk id="68" max="11" man="1"/>
        <brk id="103" max="6" man="1"/>
        <brk id="104" max="22" man="1"/>
        <brk id="107" max="11" man="1"/>
        <brk id="140" max="11" man="1"/>
        <brk id="172" max="22" man="1"/>
        <brk id="200" max="6" man="1"/>
        <brk id="201" max="8" man="1"/>
        <brk id="202" max="22" man="1"/>
        <brk id="224" max="8" man="1"/>
        <brk id="235" max="22" man="1"/>
        <brk id="267" max="8" man="1"/>
        <brk id="268" max="22" man="1"/>
        <brk id="293" max="8" man="1"/>
        <brk id="294" max="22" man="1"/>
        <brk id="303" max="22" man="1"/>
        <brk id="339" max="22" man="1"/>
        <brk id="340" max="22" man="1"/>
        <brk id="378" max="22" man="1"/>
        <brk id="379" max="22" man="1"/>
        <brk id="416" max="22" man="1"/>
        <brk id="417" max="22" man="1"/>
        <brk id="451" max="8" man="1"/>
        <brk id="452" max="22" man="1"/>
        <brk id="484" max="22" man="1"/>
        <brk id="517" max="22" man="1"/>
        <brk id="518" max="22" man="1"/>
        <brk id="551" max="22" man="1"/>
        <brk id="552" max="22" man="1"/>
        <brk id="581" max="8" man="1"/>
        <brk id="586" max="22" man="1"/>
        <brk id="621" max="22" man="1"/>
        <brk id="622" max="22" man="1"/>
        <brk id="655" max="8" man="1"/>
        <brk id="656" max="22" man="1"/>
        <brk id="688" max="8" man="1"/>
        <brk id="691" max="22" man="1"/>
        <brk id="707" max="22" man="1"/>
        <brk id="739" max="8" man="1"/>
        <brk id="740" max="22" man="1"/>
        <brk id="748" max="22" man="1"/>
        <brk id="773" max="6" man="1"/>
        <brk id="774" max="8" man="1"/>
        <brk id="775" max="22" man="1"/>
        <brk id="806" max="8" man="1"/>
        <brk id="807" max="22" man="1"/>
        <brk id="833" max="22" man="1"/>
        <brk id="863" max="22" man="1"/>
        <brk id="893" max="8" man="1"/>
        <brk id="895" max="22" man="1"/>
        <brk id="929" max="22" man="1"/>
        <brk id="957" max="8" man="1"/>
        <brk id="958" max="10" man="1"/>
        <brk id="959" max="22" man="1"/>
        <brk id="966" max="22" man="1"/>
        <brk id="995" max="22" man="1"/>
        <brk id="996" max="22" man="1"/>
        <brk id="1029" max="22" man="1"/>
        <brk id="1031" max="22" man="1"/>
      </rowBreaks>
      <pageMargins left="0.74803149606299202" right="0.39370078740157499" top="0.74803149606299202" bottom="0.90551181102362199" header="0.511811023622047" footer="0.59055118110236204"/>
      <printOptions horizontalCentered="1"/>
      <pageSetup paperSize="9" firstPageNumber="28" fitToHeight="42" orientation="landscape" blackAndWhite="1" useFirstPageNumber="1" r:id="rId3"/>
      <headerFooter alignWithMargins="0">
        <oddHeader xml:space="preserve">&amp;C   </oddHeader>
        <oddFooter>&amp;C&amp;"Times New Roman,Bold"   Vol-IV    -    &amp;P</oddFooter>
      </headerFooter>
    </customSheetView>
    <customSheetView guid="{F7D04FF6-8BBF-4270-9EF9-DD67F24468EA}" scale="130" showPageBreaks="1" printArea="1" showAutoFilter="1" view="pageBreakPreview" showRuler="0" topLeftCell="A46">
      <selection activeCell="I4" sqref="I4"/>
      <rowBreaks count="52" manualBreakCount="52">
        <brk id="36" max="6" man="1"/>
        <brk id="38" max="7" man="1"/>
        <brk id="68" max="6" man="1"/>
        <brk id="72" max="7" man="1"/>
        <brk id="106" max="6" man="1"/>
        <brk id="107" max="7" man="1"/>
        <brk id="140" max="7" man="1"/>
        <brk id="171" max="7" man="1"/>
        <brk id="198" max="6" man="1"/>
        <brk id="200" max="7" man="1"/>
        <brk id="240" max="6" man="1"/>
        <brk id="259" max="6" man="1"/>
        <brk id="299" max="6" man="1"/>
        <brk id="304" max="6" man="1"/>
        <brk id="308" max="6" man="1"/>
        <brk id="344" max="6" man="1"/>
        <brk id="345" max="6" man="1"/>
        <brk id="360" max="6" man="1"/>
        <brk id="383" max="6" man="1"/>
        <brk id="384" max="6" man="1"/>
        <brk id="417" max="6" man="1"/>
        <brk id="421" max="6" man="1"/>
        <brk id="422" max="6" man="1"/>
        <brk id="457" max="6" man="1"/>
        <brk id="469" max="6" man="1"/>
        <brk id="489" max="6" man="1"/>
        <brk id="519" max="6" man="1"/>
        <brk id="522" max="6" man="1"/>
        <brk id="523" max="6" man="1"/>
        <brk id="556" max="6" man="1"/>
        <brk id="557" max="6" man="1"/>
        <brk id="571" max="6" man="1"/>
        <brk id="591" max="6" man="1"/>
        <brk id="626" max="6" man="1"/>
        <brk id="627" max="6" man="1"/>
        <brk id="661" max="6" man="1"/>
        <brk id="696" max="6" man="1"/>
        <brk id="712" max="6" man="1"/>
        <brk id="745" max="6" man="1"/>
        <brk id="753" max="6" man="1"/>
        <brk id="780" max="6" man="1"/>
        <brk id="812" max="6" man="1"/>
        <brk id="838" max="6" man="1"/>
        <brk id="868" max="6" man="1"/>
        <brk id="900" max="6" man="1"/>
        <brk id="934" max="6" man="1"/>
        <brk id="964" max="6" man="1"/>
        <brk id="971" max="6" man="1"/>
        <brk id="1000" max="6" man="1"/>
        <brk id="1001" max="6" man="1"/>
        <brk id="1034" max="6" man="1"/>
        <brk id="1036" max="6" man="1"/>
      </rowBreaks>
      <pageMargins left="0.74803149606299202" right="0.74803149606299202" top="0.74803149606299202" bottom="4.13" header="0.35" footer="3"/>
      <printOptions horizontalCentered="1"/>
      <pageSetup paperSize="9" firstPageNumber="126" fitToHeight="42" orientation="portrait" blackAndWhite="1" useFirstPageNumber="1" r:id="rId4"/>
      <headerFooter alignWithMargins="0">
        <oddHeader xml:space="preserve">&amp;C   </oddHeader>
        <oddFooter>&amp;C&amp;"Times New Roman,Bold"&amp;P</oddFooter>
      </headerFooter>
      <autoFilter ref="B1:H1"/>
    </customSheetView>
    <customSheetView guid="{73C19A37-4EEB-4DC6-935E-CC3901B52293}" showPageBreaks="1" view="pageBreakPreview" showRuler="0" topLeftCell="A1008">
      <selection activeCell="I1016" sqref="I1016:I1018"/>
      <rowBreaks count="61" manualBreakCount="61">
        <brk id="35" max="22" man="1"/>
        <brk id="37" max="11" man="1"/>
        <brk id="68" max="11" man="1"/>
        <brk id="103" max="6" man="1"/>
        <brk id="104" max="22" man="1"/>
        <brk id="107" max="11" man="1"/>
        <brk id="140" max="11" man="1"/>
        <brk id="172" max="22" man="1"/>
        <brk id="200" max="6" man="1"/>
        <brk id="201" max="8" man="1"/>
        <brk id="202" max="22" man="1"/>
        <brk id="224" max="8" man="1"/>
        <brk id="235" max="22" man="1"/>
        <brk id="267" max="8" man="1"/>
        <brk id="268" max="22" man="1"/>
        <brk id="293" max="8" man="1"/>
        <brk id="294" max="22" man="1"/>
        <brk id="303" max="22" man="1"/>
        <brk id="339" max="22" man="1"/>
        <brk id="340" max="22" man="1"/>
        <brk id="378" max="22" man="1"/>
        <brk id="379" max="22" man="1"/>
        <brk id="416" max="22" man="1"/>
        <brk id="417" max="22" man="1"/>
        <brk id="451" max="8" man="1"/>
        <brk id="452" max="22" man="1"/>
        <brk id="484" max="22" man="1"/>
        <brk id="517" max="22" man="1"/>
        <brk id="518" max="22" man="1"/>
        <brk id="551" max="22" man="1"/>
        <brk id="552" max="22" man="1"/>
        <brk id="581" max="8" man="1"/>
        <brk id="586" max="22" man="1"/>
        <brk id="621" max="22" man="1"/>
        <brk id="622" max="22" man="1"/>
        <brk id="655" max="8" man="1"/>
        <brk id="656" max="22" man="1"/>
        <brk id="688" max="8" man="1"/>
        <brk id="691" max="22" man="1"/>
        <brk id="707" max="22" man="1"/>
        <brk id="739" max="8" man="1"/>
        <brk id="740" max="22" man="1"/>
        <brk id="748" max="22" man="1"/>
        <brk id="773" max="6" man="1"/>
        <brk id="774" max="8" man="1"/>
        <brk id="775" max="22" man="1"/>
        <brk id="806" max="8" man="1"/>
        <brk id="807" max="22" man="1"/>
        <brk id="833" max="22" man="1"/>
        <brk id="863" max="22" man="1"/>
        <brk id="893" max="8" man="1"/>
        <brk id="895" max="22" man="1"/>
        <brk id="929" max="22" man="1"/>
        <brk id="957" max="8" man="1"/>
        <brk id="958" max="10" man="1"/>
        <brk id="959" max="22" man="1"/>
        <brk id="966" max="22" man="1"/>
        <brk id="995" max="22" man="1"/>
        <brk id="996" max="22" man="1"/>
        <brk id="1029" max="22" man="1"/>
        <brk id="1031" max="22" man="1"/>
      </rowBreaks>
      <pageMargins left="0.74803149606299202" right="0.39370078740157499" top="0.74803149606299202" bottom="0.90551181102362199" header="0.511811023622047" footer="0.59055118110236204"/>
      <printOptions horizontalCentered="1"/>
      <pageSetup paperSize="9" firstPageNumber="28" fitToHeight="42" orientation="landscape" blackAndWhite="1" useFirstPageNumber="1" r:id="rId5"/>
      <headerFooter alignWithMargins="0">
        <oddHeader xml:space="preserve">&amp;C   </oddHeader>
        <oddFooter>&amp;C&amp;"Times New Roman,Bold"   Vol-IV    -    &amp;P</oddFooter>
      </headerFooter>
    </customSheetView>
    <customSheetView guid="{63DB0950-E90F-4380-862C-985B5EB19119}" scale="190" showPageBreaks="1" showRuler="0" topLeftCell="A1006">
      <selection activeCell="F1019" sqref="F1019"/>
      <rowBreaks count="50" manualBreakCount="50">
        <brk id="35" max="6" man="1"/>
        <brk id="37" max="6" man="1"/>
        <brk id="68" max="6" man="1"/>
        <brk id="104" max="6" man="1"/>
        <brk id="140" max="6" man="1"/>
        <brk id="156" max="6" man="1"/>
        <brk id="205" max="16383" man="1"/>
        <brk id="206" max="6" man="1"/>
        <brk id="235" max="6" man="1"/>
        <brk id="254" max="6" man="1"/>
        <brk id="294" max="6" man="1"/>
        <brk id="299" max="6" man="1"/>
        <brk id="303" max="6" man="1"/>
        <brk id="339" max="6" man="1"/>
        <brk id="340" max="6" man="1"/>
        <brk id="355" max="6" man="1"/>
        <brk id="378" max="6" man="1"/>
        <brk id="379" max="6" man="1"/>
        <brk id="412" max="6" man="1"/>
        <brk id="416" max="6" man="1"/>
        <brk id="417" max="6" man="1"/>
        <brk id="452" max="6" man="1"/>
        <brk id="464" max="6" man="1"/>
        <brk id="484" max="6" man="1"/>
        <brk id="514" max="6" man="1"/>
        <brk id="517" max="6" man="1"/>
        <brk id="518" max="6" man="1"/>
        <brk id="551" max="6" man="1"/>
        <brk id="552" max="6" man="1"/>
        <brk id="566" max="6" man="1"/>
        <brk id="586" max="6" man="1"/>
        <brk id="621" max="6" man="1"/>
        <brk id="622" max="6" man="1"/>
        <brk id="656" max="6" man="1"/>
        <brk id="691" max="6" man="1"/>
        <brk id="707" max="6" man="1"/>
        <brk id="740" max="6" man="1"/>
        <brk id="748" max="6" man="1"/>
        <brk id="775" max="6" man="1"/>
        <brk id="807" max="6" man="1"/>
        <brk id="833" max="6" man="1"/>
        <brk id="863" max="6" man="1"/>
        <brk id="895" max="6" man="1"/>
        <brk id="929" max="6" man="1"/>
        <brk id="959" max="6" man="1"/>
        <brk id="966" max="6" man="1"/>
        <brk id="995" max="6" man="1"/>
        <brk id="996" max="6" man="1"/>
        <brk id="1029" max="6" man="1"/>
        <brk id="1031" max="6" man="1"/>
      </rowBreaks>
      <pageMargins left="0.74803149606299202" right="0.39370078740157499" top="0.74803149606299202" bottom="0.90551181102362199" header="0.511811023622047" footer="0.59055118110236204"/>
      <printOptions horizontalCentered="1"/>
      <pageSetup paperSize="9" firstPageNumber="28" fitToHeight="42" orientation="portrait" blackAndWhite="1" useFirstPageNumber="1" r:id="rId6"/>
      <headerFooter alignWithMargins="0">
        <oddHeader xml:space="preserve">&amp;C   </oddHeader>
        <oddFooter>&amp;C&amp;"Times New Roman,Bold"   Vol-IV    -    &amp;P</oddFooter>
      </headerFooter>
    </customSheetView>
    <customSheetView guid="{F13B090A-ECDA-4418-9F13-644A873400E7}" showPageBreaks="1" view="pageBreakPreview" showRuler="0" topLeftCell="A1008">
      <selection activeCell="I1016" sqref="I1016:I1018"/>
      <rowBreaks count="61" manualBreakCount="61">
        <brk id="35" max="22" man="1"/>
        <brk id="37" max="11" man="1"/>
        <brk id="68" max="11" man="1"/>
        <brk id="103" max="6" man="1"/>
        <brk id="104" max="22" man="1"/>
        <brk id="107" max="11" man="1"/>
        <brk id="140" max="11" man="1"/>
        <brk id="172" max="22" man="1"/>
        <brk id="200" max="6" man="1"/>
        <brk id="201" max="8" man="1"/>
        <brk id="202" max="22" man="1"/>
        <brk id="224" max="8" man="1"/>
        <brk id="235" max="22" man="1"/>
        <brk id="267" max="8" man="1"/>
        <brk id="268" max="22" man="1"/>
        <brk id="293" max="8" man="1"/>
        <brk id="294" max="22" man="1"/>
        <brk id="303" max="22" man="1"/>
        <brk id="339" max="22" man="1"/>
        <brk id="340" max="22" man="1"/>
        <brk id="378" max="22" man="1"/>
        <brk id="379" max="22" man="1"/>
        <brk id="416" max="22" man="1"/>
        <brk id="417" max="22" man="1"/>
        <brk id="451" max="8" man="1"/>
        <brk id="452" max="22" man="1"/>
        <brk id="484" max="22" man="1"/>
        <brk id="517" max="22" man="1"/>
        <brk id="518" max="22" man="1"/>
        <brk id="551" max="22" man="1"/>
        <brk id="552" max="22" man="1"/>
        <brk id="581" max="8" man="1"/>
        <brk id="586" max="22" man="1"/>
        <brk id="621" max="22" man="1"/>
        <brk id="622" max="22" man="1"/>
        <brk id="655" max="8" man="1"/>
        <brk id="656" max="22" man="1"/>
        <brk id="688" max="8" man="1"/>
        <brk id="691" max="22" man="1"/>
        <brk id="707" max="22" man="1"/>
        <brk id="739" max="8" man="1"/>
        <brk id="740" max="22" man="1"/>
        <brk id="748" max="22" man="1"/>
        <brk id="773" max="6" man="1"/>
        <brk id="774" max="8" man="1"/>
        <brk id="775" max="22" man="1"/>
        <brk id="806" max="8" man="1"/>
        <brk id="807" max="22" man="1"/>
        <brk id="833" max="22" man="1"/>
        <brk id="863" max="22" man="1"/>
        <brk id="893" max="8" man="1"/>
        <brk id="895" max="22" man="1"/>
        <brk id="929" max="22" man="1"/>
        <brk id="957" max="8" man="1"/>
        <brk id="958" max="10" man="1"/>
        <brk id="959" max="22" man="1"/>
        <brk id="966" max="22" man="1"/>
        <brk id="995" max="22" man="1"/>
        <brk id="996" max="22" man="1"/>
        <brk id="1029" max="22" man="1"/>
        <brk id="1031" max="22" man="1"/>
      </rowBreaks>
      <pageMargins left="0.74803149606299202" right="0.39370078740157499" top="0.74803149606299202" bottom="0.90551181102362199" header="0.511811023622047" footer="0.59055118110236204"/>
      <printOptions horizontalCentered="1"/>
      <pageSetup paperSize="9" firstPageNumber="28" fitToHeight="42" orientation="landscape" blackAndWhite="1" useFirstPageNumber="1" r:id="rId7"/>
      <headerFooter alignWithMargins="0">
        <oddHeader xml:space="preserve">&amp;C   </oddHeader>
        <oddFooter>&amp;C&amp;"Times New Roman,Bold"   Vol-IV    -    &amp;P</oddFooter>
      </headerFooter>
    </customSheetView>
    <customSheetView guid="{9AB94DEC-E115-4D58-A012-E99EA3B9CE7A}" showPageBreaks="1" printArea="1" showAutoFilter="1" view="pageBreakPreview" showRuler="0" topLeftCell="A94">
      <selection activeCell="C111" sqref="C111"/>
      <pageMargins left="0.74803149606299202" right="0.74803149606299202" top="0.74803149606299202" bottom="3.63" header="0.35" footer="3"/>
      <printOptions horizontalCentered="1"/>
      <pageSetup paperSize="9" firstPageNumber="35" fitToHeight="42" orientation="portrait" blackAndWhite="1" useFirstPageNumber="1" r:id="rId8"/>
      <headerFooter alignWithMargins="0">
        <oddHeader xml:space="preserve">&amp;C   </oddHeader>
        <oddFooter>&amp;C&amp;"Times New Roman,Bold"&amp;P</oddFooter>
      </headerFooter>
      <autoFilter ref="B1:H1"/>
    </customSheetView>
  </customSheetViews>
  <mergeCells count="7">
    <mergeCell ref="B142:G142"/>
    <mergeCell ref="B13:G13"/>
    <mergeCell ref="B14:D14"/>
    <mergeCell ref="A1:G1"/>
    <mergeCell ref="A2:G2"/>
    <mergeCell ref="A4:G4"/>
    <mergeCell ref="B5:G5"/>
  </mergeCells>
  <phoneticPr fontId="15" type="noConversion"/>
  <printOptions horizontalCentered="1"/>
  <pageMargins left="0.74803149606299202" right="0.74803149606299202" top="0.74803149606299202" bottom="3.63" header="0.35" footer="3"/>
  <pageSetup paperSize="9" firstPageNumber="35" fitToHeight="42" orientation="portrait" blackAndWhite="1" useFirstPageNumber="1" r:id="rId9"/>
  <headerFooter alignWithMargins="0">
    <oddHeader xml:space="preserve">&amp;C   </oddHeader>
    <oddFooter>&amp;C&amp;"Times New Roman,Bold"&amp;P</oddFooter>
  </headerFooter>
</worksheet>
</file>

<file path=xl/worksheets/sheet25.xml><?xml version="1.0" encoding="utf-8"?>
<worksheet xmlns="http://schemas.openxmlformats.org/spreadsheetml/2006/main" xmlns:r="http://schemas.openxmlformats.org/officeDocument/2006/relationships">
  <sheetPr syncVertical="1" syncRef="A1" transitionEvaluation="1" codeName="Sheet39" enableFormatConditionsCalculation="0"/>
  <dimension ref="A1:H37"/>
  <sheetViews>
    <sheetView view="pageBreakPreview" zoomScaleSheetLayoutView="115" workbookViewId="0">
      <selection activeCell="A34" sqref="A34:L39"/>
    </sheetView>
  </sheetViews>
  <sheetFormatPr defaultColWidth="11" defaultRowHeight="12.75"/>
  <cols>
    <col min="1" max="1" width="6.42578125" style="549" customWidth="1"/>
    <col min="2" max="2" width="8.140625" style="550" customWidth="1"/>
    <col min="3" max="3" width="34.5703125" style="547" customWidth="1"/>
    <col min="4" max="4" width="7.140625" style="554" customWidth="1"/>
    <col min="5" max="5" width="9.7109375" style="554" customWidth="1"/>
    <col min="6" max="6" width="10.28515625" style="547" customWidth="1"/>
    <col min="7" max="7" width="7.42578125" style="547" bestFit="1" customWidth="1"/>
    <col min="8" max="8" width="2.5703125" style="547" customWidth="1"/>
    <col min="9" max="16384" width="11" style="547"/>
  </cols>
  <sheetData>
    <row r="1" spans="1:7">
      <c r="A1" s="1452" t="s">
        <v>379</v>
      </c>
      <c r="B1" s="1452"/>
      <c r="C1" s="1452"/>
      <c r="D1" s="1452"/>
      <c r="E1" s="1452"/>
      <c r="F1" s="1452"/>
      <c r="G1" s="1452"/>
    </row>
    <row r="2" spans="1:7">
      <c r="A2" s="1453" t="s">
        <v>380</v>
      </c>
      <c r="B2" s="1453"/>
      <c r="C2" s="1453"/>
      <c r="D2" s="1453"/>
      <c r="E2" s="1453"/>
      <c r="F2" s="1453"/>
      <c r="G2" s="1453"/>
    </row>
    <row r="3" spans="1:7">
      <c r="A3" s="1312"/>
      <c r="B3" s="1312"/>
      <c r="C3" s="1312"/>
      <c r="D3" s="1312"/>
      <c r="E3" s="1312"/>
      <c r="F3" s="1312"/>
      <c r="G3" s="1312"/>
    </row>
    <row r="4" spans="1:7">
      <c r="A4" s="1396" t="s">
        <v>156</v>
      </c>
      <c r="B4" s="1396"/>
      <c r="C4" s="1396"/>
      <c r="D4" s="1396"/>
      <c r="E4" s="1396"/>
      <c r="F4" s="1396"/>
      <c r="G4" s="1396"/>
    </row>
    <row r="5" spans="1:7" ht="13.5">
      <c r="A5" s="541"/>
      <c r="B5" s="1397"/>
      <c r="C5" s="1397"/>
      <c r="D5" s="1397"/>
      <c r="E5" s="1397"/>
      <c r="F5" s="1397"/>
      <c r="G5" s="1397"/>
    </row>
    <row r="6" spans="1:7">
      <c r="A6" s="541"/>
      <c r="B6" s="359"/>
      <c r="C6" s="359"/>
      <c r="D6" s="708"/>
      <c r="E6" s="709" t="s">
        <v>502</v>
      </c>
      <c r="F6" s="709" t="s">
        <v>503</v>
      </c>
      <c r="G6" s="709" t="s">
        <v>718</v>
      </c>
    </row>
    <row r="7" spans="1:7">
      <c r="A7" s="541"/>
      <c r="B7" s="711" t="s">
        <v>504</v>
      </c>
      <c r="C7" s="359" t="s">
        <v>774</v>
      </c>
      <c r="D7" s="712" t="s">
        <v>657</v>
      </c>
      <c r="E7" s="361">
        <v>83176</v>
      </c>
      <c r="F7" s="361">
        <v>82700</v>
      </c>
      <c r="G7" s="361">
        <f>SUM(E7:F7)</f>
        <v>165876</v>
      </c>
    </row>
    <row r="8" spans="1:7">
      <c r="A8" s="541"/>
      <c r="B8" s="711" t="s">
        <v>505</v>
      </c>
      <c r="C8" s="714" t="s">
        <v>506</v>
      </c>
      <c r="D8" s="715"/>
      <c r="E8" s="362"/>
      <c r="F8" s="362"/>
      <c r="G8" s="362"/>
    </row>
    <row r="9" spans="1:7">
      <c r="A9" s="541"/>
      <c r="B9" s="711"/>
      <c r="C9" s="714" t="s">
        <v>711</v>
      </c>
      <c r="D9" s="715" t="s">
        <v>657</v>
      </c>
      <c r="E9" s="362">
        <f>G29</f>
        <v>5900</v>
      </c>
      <c r="F9" s="745">
        <v>0</v>
      </c>
      <c r="G9" s="362">
        <f>SUM(E9:F9)</f>
        <v>5900</v>
      </c>
    </row>
    <row r="10" spans="1:7">
      <c r="A10" s="541"/>
      <c r="B10" s="718" t="s">
        <v>656</v>
      </c>
      <c r="C10" s="359" t="s">
        <v>673</v>
      </c>
      <c r="D10" s="719" t="s">
        <v>657</v>
      </c>
      <c r="E10" s="720">
        <f>SUM(E7:E9)</f>
        <v>89076</v>
      </c>
      <c r="F10" s="720">
        <f>SUM(F7:F9)</f>
        <v>82700</v>
      </c>
      <c r="G10" s="720">
        <f>SUM(E10:F10)</f>
        <v>171776</v>
      </c>
    </row>
    <row r="11" spans="1:7">
      <c r="A11" s="541"/>
      <c r="B11" s="711"/>
      <c r="C11" s="359"/>
      <c r="D11" s="360"/>
      <c r="E11" s="360"/>
      <c r="F11" s="712"/>
      <c r="G11" s="360"/>
    </row>
    <row r="12" spans="1:7" ht="13.7" customHeight="1">
      <c r="A12" s="541"/>
      <c r="B12" s="711" t="s">
        <v>546</v>
      </c>
      <c r="C12" s="359" t="s">
        <v>547</v>
      </c>
      <c r="D12" s="359"/>
      <c r="E12" s="359"/>
      <c r="F12" s="723"/>
      <c r="G12" s="359"/>
    </row>
    <row r="13" spans="1:7" s="548" customFormat="1" ht="13.5" customHeight="1" thickBot="1">
      <c r="A13" s="725"/>
      <c r="B13" s="1394" t="s">
        <v>129</v>
      </c>
      <c r="C13" s="1394"/>
      <c r="D13" s="1394"/>
      <c r="E13" s="1394"/>
      <c r="F13" s="1394"/>
      <c r="G13" s="1394"/>
    </row>
    <row r="14" spans="1:7" s="548" customFormat="1" ht="13.7" customHeight="1" thickTop="1" thickBot="1">
      <c r="A14" s="725"/>
      <c r="B14" s="1399" t="s">
        <v>557</v>
      </c>
      <c r="C14" s="1399"/>
      <c r="D14" s="1399"/>
      <c r="E14" s="696" t="s">
        <v>658</v>
      </c>
      <c r="F14" s="696" t="s">
        <v>558</v>
      </c>
      <c r="G14" s="729" t="s">
        <v>718</v>
      </c>
    </row>
    <row r="15" spans="1:7" s="548" customFormat="1" ht="13.7" customHeight="1" thickTop="1">
      <c r="A15" s="751"/>
      <c r="B15" s="752"/>
      <c r="C15" s="753"/>
      <c r="D15" s="754"/>
      <c r="E15" s="754"/>
      <c r="F15" s="754"/>
      <c r="G15" s="754"/>
    </row>
    <row r="16" spans="1:7" ht="13.7" customHeight="1">
      <c r="C16" s="551" t="s">
        <v>660</v>
      </c>
      <c r="D16" s="552"/>
      <c r="E16" s="552"/>
      <c r="F16" s="552"/>
      <c r="G16" s="552"/>
    </row>
    <row r="17" spans="1:8" ht="13.7" customHeight="1">
      <c r="A17" s="549" t="s">
        <v>661</v>
      </c>
      <c r="B17" s="553">
        <v>2204</v>
      </c>
      <c r="C17" s="551" t="s">
        <v>763</v>
      </c>
      <c r="F17" s="554"/>
      <c r="G17" s="554"/>
    </row>
    <row r="18" spans="1:8" ht="13.7" customHeight="1">
      <c r="B18" s="564">
        <v>0.10299999999999999</v>
      </c>
      <c r="C18" s="565" t="s">
        <v>564</v>
      </c>
      <c r="F18" s="554"/>
      <c r="G18" s="554"/>
    </row>
    <row r="19" spans="1:8" ht="13.7" customHeight="1">
      <c r="B19" s="559">
        <v>64</v>
      </c>
      <c r="C19" s="560" t="s">
        <v>565</v>
      </c>
      <c r="F19" s="554"/>
      <c r="G19" s="554"/>
    </row>
    <row r="20" spans="1:8" ht="13.7" customHeight="1">
      <c r="B20" s="1246" t="s">
        <v>385</v>
      </c>
      <c r="C20" s="560" t="s">
        <v>339</v>
      </c>
      <c r="E20" s="554">
        <v>2400</v>
      </c>
      <c r="F20" s="163">
        <v>0</v>
      </c>
      <c r="G20" s="1247">
        <f>F20+E20</f>
        <v>2400</v>
      </c>
      <c r="H20" s="547" t="s">
        <v>417</v>
      </c>
    </row>
    <row r="21" spans="1:8" ht="28.5" customHeight="1">
      <c r="A21" s="558" t="s">
        <v>656</v>
      </c>
      <c r="B21" s="564">
        <v>0.10299999999999999</v>
      </c>
      <c r="C21" s="565" t="s">
        <v>564</v>
      </c>
      <c r="E21" s="958">
        <f>E20</f>
        <v>2400</v>
      </c>
      <c r="F21" s="137">
        <f>F20</f>
        <v>0</v>
      </c>
      <c r="G21" s="958">
        <f>G20</f>
        <v>2400</v>
      </c>
    </row>
    <row r="22" spans="1:8" ht="13.7" customHeight="1">
      <c r="B22" s="553"/>
      <c r="C22" s="551"/>
      <c r="F22" s="148"/>
      <c r="G22" s="554"/>
    </row>
    <row r="23" spans="1:8">
      <c r="B23" s="555">
        <v>0.104</v>
      </c>
      <c r="C23" s="551" t="s">
        <v>624</v>
      </c>
      <c r="D23" s="568"/>
      <c r="E23" s="566"/>
      <c r="F23" s="148"/>
      <c r="G23" s="566"/>
    </row>
    <row r="24" spans="1:8">
      <c r="B24" s="556">
        <v>65</v>
      </c>
      <c r="C24" s="557" t="s">
        <v>625</v>
      </c>
      <c r="D24" s="568"/>
      <c r="E24" s="566"/>
      <c r="F24" s="148"/>
      <c r="G24" s="566"/>
    </row>
    <row r="25" spans="1:8" ht="25.5">
      <c r="B25" s="1246" t="s">
        <v>239</v>
      </c>
      <c r="C25" s="560" t="s">
        <v>240</v>
      </c>
      <c r="D25" s="8"/>
      <c r="E25" s="8">
        <v>3500</v>
      </c>
      <c r="F25" s="9">
        <v>0</v>
      </c>
      <c r="G25" s="8">
        <f>F25+E25</f>
        <v>3500</v>
      </c>
      <c r="H25" s="547" t="s">
        <v>759</v>
      </c>
    </row>
    <row r="26" spans="1:8">
      <c r="A26" s="558" t="s">
        <v>656</v>
      </c>
      <c r="B26" s="559">
        <v>65</v>
      </c>
      <c r="C26" s="560" t="s">
        <v>625</v>
      </c>
      <c r="D26" s="569"/>
      <c r="E26" s="10">
        <f>SUM(E25:E25)</f>
        <v>3500</v>
      </c>
      <c r="F26" s="13">
        <f>SUM(F25:F25)</f>
        <v>0</v>
      </c>
      <c r="G26" s="10">
        <f>SUM(G25:G25)</f>
        <v>3500</v>
      </c>
    </row>
    <row r="27" spans="1:8">
      <c r="A27" s="558" t="s">
        <v>656</v>
      </c>
      <c r="B27" s="564">
        <v>0.104</v>
      </c>
      <c r="C27" s="565" t="s">
        <v>624</v>
      </c>
      <c r="D27" s="569"/>
      <c r="E27" s="10">
        <f>E26</f>
        <v>3500</v>
      </c>
      <c r="F27" s="13">
        <f>F26</f>
        <v>0</v>
      </c>
      <c r="G27" s="10">
        <f>G26</f>
        <v>3500</v>
      </c>
    </row>
    <row r="28" spans="1:8">
      <c r="A28" s="562" t="s">
        <v>656</v>
      </c>
      <c r="B28" s="1248">
        <v>2204</v>
      </c>
      <c r="C28" s="563" t="s">
        <v>763</v>
      </c>
      <c r="D28" s="571"/>
      <c r="E28" s="561">
        <f>E27+E21</f>
        <v>5900</v>
      </c>
      <c r="F28" s="13">
        <f>F27+F21</f>
        <v>0</v>
      </c>
      <c r="G28" s="561">
        <f>G27+G21</f>
        <v>5900</v>
      </c>
    </row>
    <row r="29" spans="1:8">
      <c r="A29" s="572" t="s">
        <v>656</v>
      </c>
      <c r="B29" s="573"/>
      <c r="C29" s="574" t="s">
        <v>660</v>
      </c>
      <c r="D29" s="561"/>
      <c r="E29" s="561">
        <f t="shared" ref="E29:G30" si="0">E28</f>
        <v>5900</v>
      </c>
      <c r="F29" s="13">
        <f t="shared" si="0"/>
        <v>0</v>
      </c>
      <c r="G29" s="561">
        <f t="shared" si="0"/>
        <v>5900</v>
      </c>
    </row>
    <row r="30" spans="1:8" s="570" customFormat="1">
      <c r="A30" s="572" t="s">
        <v>656</v>
      </c>
      <c r="B30" s="573"/>
      <c r="C30" s="575" t="s">
        <v>657</v>
      </c>
      <c r="D30" s="567"/>
      <c r="E30" s="567">
        <f t="shared" si="0"/>
        <v>5900</v>
      </c>
      <c r="F30" s="137">
        <f t="shared" si="0"/>
        <v>0</v>
      </c>
      <c r="G30" s="567">
        <f t="shared" si="0"/>
        <v>5900</v>
      </c>
    </row>
    <row r="31" spans="1:8">
      <c r="B31" s="359" t="s">
        <v>568</v>
      </c>
    </row>
    <row r="32" spans="1:8" ht="39.75" customHeight="1">
      <c r="B32" s="1450" t="s">
        <v>590</v>
      </c>
      <c r="C32" s="1450"/>
      <c r="D32" s="1451"/>
      <c r="E32" s="1451"/>
      <c r="F32" s="1450"/>
      <c r="G32" s="1450"/>
    </row>
    <row r="34" spans="2:7" ht="13.5" thickBot="1"/>
    <row r="35" spans="2:7" ht="13.5" thickTop="1">
      <c r="B35" s="705"/>
      <c r="C35" s="705"/>
      <c r="D35" s="728"/>
      <c r="E35" s="705"/>
      <c r="F35" s="728"/>
      <c r="G35" s="741"/>
    </row>
    <row r="37" spans="2:7">
      <c r="B37" s="290"/>
      <c r="C37" s="290"/>
      <c r="D37" s="290"/>
      <c r="E37" s="290"/>
      <c r="F37" s="290"/>
      <c r="G37" s="290"/>
    </row>
  </sheetData>
  <autoFilter ref="A14:H32">
    <filterColumn colId="1" showButton="0"/>
    <filterColumn colId="2" showButton="0"/>
  </autoFilter>
  <customSheetViews>
    <customSheetView guid="{44B5F5DE-C96C-4269-969A-574D4EEEEEF5}" scale="115" showPageBreaks="1" printArea="1" showAutoFilter="1" view="pageBreakPreview" showRuler="0" topLeftCell="A19">
      <selection activeCell="K31" sqref="K31"/>
      <pageMargins left="0.74803149606299202" right="0.74803149606299202" top="0.74803149606299202" bottom="3.63" header="0.35" footer="3"/>
      <printOptions horizontalCentered="1"/>
      <pageSetup paperSize="9" firstPageNumber="39" orientation="portrait" blackAndWhite="1" useFirstPageNumber="1" r:id="rId1"/>
      <headerFooter alignWithMargins="0">
        <oddHeader xml:space="preserve">&amp;C   </oddHeader>
        <oddFooter>&amp;C&amp;"Times New Roman,Bold"&amp;P</oddFooter>
      </headerFooter>
      <autoFilter ref="B1:I1"/>
    </customSheetView>
    <customSheetView guid="{51C53396-99BF-439E-80DF-007983187621}" scale="115" showPageBreaks="1" printArea="1" showAutoFilter="1" view="pageBreakPreview" showRuler="0" topLeftCell="A13">
      <selection sqref="A1:IV65536"/>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autoFilter ref="B1:I1"/>
    </customSheetView>
    <customSheetView guid="{7CE36697-C418-4ED3-BCF0-EA686CB40E87}" showRuler="0" topLeftCell="A13">
      <selection activeCell="E28" sqref="E28"/>
      <pageMargins left="0.74803149606299202" right="0.39370078740157499" top="0.74803149606299202" bottom="0.90551181102362199" header="0.511811023622047" footer="0.59055118110236204"/>
      <printOptions horizontalCentered="1"/>
      <pageSetup paperSize="9" firstPageNumber="33" orientation="landscape" blackAndWhite="1" useFirstPageNumber="1" r:id="rId3"/>
      <headerFooter alignWithMargins="0">
        <oddHeader xml:space="preserve">&amp;C   </oddHeader>
        <oddFooter>&amp;C&amp;"Times New Roman,Bold"   Vol-IV     -    &amp;P</oddFooter>
      </headerFooter>
    </customSheetView>
    <customSheetView guid="{F7D04FF6-8BBF-4270-9EF9-DD67F24468EA}" scale="115" showPageBreaks="1" printArea="1" showAutoFilter="1" view="pageBreakPreview" showRuler="0" topLeftCell="A14">
      <selection activeCell="I30" sqref="I30"/>
      <pageMargins left="0.74803149606299202" right="0.74803149606299202" top="0.74803149606299202" bottom="4.13" header="0.35" footer="3"/>
      <printOptions horizontalCentered="1"/>
      <pageSetup paperSize="9" firstPageNumber="133" orientation="portrait" blackAndWhite="1" useFirstPageNumber="1" r:id="rId4"/>
      <headerFooter alignWithMargins="0">
        <oddHeader xml:space="preserve">&amp;C   </oddHeader>
        <oddFooter>&amp;C&amp;"Times New Roman,Bold"&amp;P</oddFooter>
      </headerFooter>
      <autoFilter ref="B1:I1"/>
    </customSheetView>
    <customSheetView guid="{73C19A37-4EEB-4DC6-935E-CC3901B52293}" showRuler="0" topLeftCell="A73">
      <selection activeCell="A55" sqref="A55:IV55"/>
      <pageMargins left="0.74803149606299202" right="0.39370078740157499" top="0.74803149606299202" bottom="0.90551181102362199" header="0.511811023622047" footer="0.59055118110236204"/>
      <printOptions horizontalCentered="1"/>
      <pageSetup paperSize="9" firstPageNumber="33" orientation="landscape" blackAndWhite="1" useFirstPageNumber="1" r:id="rId5"/>
      <headerFooter alignWithMargins="0">
        <oddHeader xml:space="preserve">&amp;C   </oddHeader>
        <oddFooter>&amp;C&amp;"Times New Roman,Bold"   Vol-IV     -    &amp;P</oddFooter>
      </headerFooter>
    </customSheetView>
    <customSheetView guid="{63DB0950-E90F-4380-862C-985B5EB19119}" showRuler="0" topLeftCell="A88">
      <selection activeCell="B120" sqref="B120:G120"/>
      <pageMargins left="0.74803149606299202" right="0.39370078740157499" top="0.74803149606299202" bottom="0.90551181102362199" header="0.511811023622047" footer="0.59055118110236204"/>
      <printOptions horizontalCentered="1"/>
      <pageSetup paperSize="9" firstPageNumber="33" orientation="landscape" blackAndWhite="1" useFirstPageNumber="1" r:id="rId6"/>
      <headerFooter alignWithMargins="0">
        <oddHeader xml:space="preserve">&amp;C   </oddHeader>
        <oddFooter>&amp;C&amp;"Times New Roman,Bold"   Vol-IV     -    &amp;P</oddFooter>
      </headerFooter>
    </customSheetView>
    <customSheetView guid="{F13B090A-ECDA-4418-9F13-644A873400E7}" showRuler="0" topLeftCell="A73">
      <selection activeCell="A55" sqref="A55:IV55"/>
      <pageMargins left="0.74803149606299202" right="0.39370078740157499" top="0.74803149606299202" bottom="0.90551181102362199" header="0.511811023622047" footer="0.59055118110236204"/>
      <printOptions horizontalCentered="1"/>
      <pageSetup paperSize="9" firstPageNumber="33" orientation="landscape" blackAndWhite="1" useFirstPageNumber="1" r:id="rId7"/>
      <headerFooter alignWithMargins="0">
        <oddHeader xml:space="preserve">&amp;C   </oddHeader>
        <oddFooter>&amp;C&amp;"Times New Roman,Bold"   Vol-IV     -    &amp;P</oddFooter>
      </headerFooter>
    </customSheetView>
    <customSheetView guid="{9AB94DEC-E115-4D58-A012-E99EA3B9CE7A}" showPageBreaks="1" printArea="1" showAutoFilter="1" view="pageBreakPreview" showRuler="0" topLeftCell="A11">
      <selection activeCell="E20" sqref="E20"/>
      <pageMargins left="0.74803149606299202" right="0.74803149606299202" top="0.74803149606299202" bottom="3.63" header="0.35" footer="3"/>
      <printOptions horizontalCentered="1"/>
      <pageSetup paperSize="9" firstPageNumber="39" orientation="portrait" blackAndWhite="1" useFirstPageNumber="1" r:id="rId8"/>
      <headerFooter alignWithMargins="0">
        <oddHeader xml:space="preserve">&amp;C   </oddHeader>
        <oddFooter>&amp;C&amp;"Times New Roman,Bold"&amp;P</oddFooter>
      </headerFooter>
      <autoFilter ref="B1:I1"/>
    </customSheetView>
  </customSheetViews>
  <mergeCells count="7">
    <mergeCell ref="B32:G32"/>
    <mergeCell ref="B13:G13"/>
    <mergeCell ref="B14:D14"/>
    <mergeCell ref="A1:G1"/>
    <mergeCell ref="A2:G2"/>
    <mergeCell ref="A4:G4"/>
    <mergeCell ref="B5:G5"/>
  </mergeCells>
  <phoneticPr fontId="25" type="noConversion"/>
  <printOptions horizontalCentered="1"/>
  <pageMargins left="0.74803149606299202" right="0.74803149606299202" top="0.74803149606299202" bottom="3.63" header="0.35" footer="3"/>
  <pageSetup paperSize="9" firstPageNumber="39" orientation="portrait" blackAndWhite="1" useFirstPageNumber="1" r:id="rId9"/>
  <headerFooter alignWithMargins="0">
    <oddHeader xml:space="preserve">&amp;C   </oddHeader>
    <oddFooter>&amp;C&amp;"Times New Roman,Bold"&amp;P</oddFooter>
  </headerFooter>
</worksheet>
</file>

<file path=xl/worksheets/sheet26.xml><?xml version="1.0" encoding="utf-8"?>
<worksheet xmlns="http://schemas.openxmlformats.org/spreadsheetml/2006/main" xmlns:r="http://schemas.openxmlformats.org/officeDocument/2006/relationships">
  <sheetPr syncVertical="1" syncRef="A55" transitionEvaluation="1" transitionEntry="1" codeName="Sheet41" enableFormatConditionsCalculation="0"/>
  <dimension ref="A1:H47"/>
  <sheetViews>
    <sheetView view="pageBreakPreview" topLeftCell="A55" zoomScaleSheetLayoutView="115" workbookViewId="0">
      <selection activeCell="J21" sqref="J21"/>
    </sheetView>
  </sheetViews>
  <sheetFormatPr defaultColWidth="11" defaultRowHeight="12.75"/>
  <cols>
    <col min="1" max="1" width="5.7109375" style="578" customWidth="1"/>
    <col min="2" max="2" width="8.85546875" style="578" customWidth="1"/>
    <col min="3" max="3" width="34.5703125" style="576" customWidth="1"/>
    <col min="4" max="4" width="6.5703125" style="579" customWidth="1"/>
    <col min="5" max="5" width="9.5703125" style="579" bestFit="1" customWidth="1"/>
    <col min="6" max="6" width="10.85546875" style="576" bestFit="1" customWidth="1"/>
    <col min="7" max="7" width="8.5703125" style="576" customWidth="1"/>
    <col min="8" max="8" width="3.42578125" style="1249" customWidth="1"/>
    <col min="9" max="16384" width="11" style="576"/>
  </cols>
  <sheetData>
    <row r="1" spans="1:8">
      <c r="A1" s="1454" t="s">
        <v>386</v>
      </c>
      <c r="B1" s="1454"/>
      <c r="C1" s="1454"/>
      <c r="D1" s="1454"/>
      <c r="E1" s="1454"/>
      <c r="F1" s="1454"/>
      <c r="G1" s="1454"/>
    </row>
    <row r="2" spans="1:8">
      <c r="A2" s="1454" t="s">
        <v>387</v>
      </c>
      <c r="B2" s="1454"/>
      <c r="C2" s="1454"/>
      <c r="D2" s="1454"/>
      <c r="E2" s="1454"/>
      <c r="F2" s="1454"/>
      <c r="G2" s="1454"/>
    </row>
    <row r="3" spans="1:8">
      <c r="A3" s="1313"/>
      <c r="B3" s="1313"/>
      <c r="C3" s="1313"/>
      <c r="D3" s="1313"/>
      <c r="E3" s="1313"/>
      <c r="F3" s="1313"/>
      <c r="G3" s="1313"/>
    </row>
    <row r="4" spans="1:8">
      <c r="A4" s="1396" t="s">
        <v>158</v>
      </c>
      <c r="B4" s="1396"/>
      <c r="C4" s="1396"/>
      <c r="D4" s="1396"/>
      <c r="E4" s="1396"/>
      <c r="F4" s="1396"/>
      <c r="G4" s="1396"/>
    </row>
    <row r="5" spans="1:8" ht="13.5">
      <c r="A5" s="541"/>
      <c r="B5" s="1397"/>
      <c r="C5" s="1397"/>
      <c r="D5" s="1397"/>
      <c r="E5" s="1397"/>
      <c r="F5" s="1397"/>
      <c r="G5" s="1397"/>
    </row>
    <row r="6" spans="1:8">
      <c r="A6" s="541"/>
      <c r="B6" s="359"/>
      <c r="C6" s="359"/>
      <c r="D6" s="708"/>
      <c r="E6" s="709" t="s">
        <v>502</v>
      </c>
      <c r="F6" s="709" t="s">
        <v>503</v>
      </c>
      <c r="G6" s="709" t="s">
        <v>718</v>
      </c>
    </row>
    <row r="7" spans="1:8">
      <c r="A7" s="541"/>
      <c r="B7" s="711" t="s">
        <v>504</v>
      </c>
      <c r="C7" s="359" t="s">
        <v>774</v>
      </c>
      <c r="D7" s="712" t="s">
        <v>657</v>
      </c>
      <c r="E7" s="361">
        <v>90472</v>
      </c>
      <c r="F7" s="361">
        <v>1772925</v>
      </c>
      <c r="G7" s="361">
        <f>SUM(E7:F7)</f>
        <v>1863397</v>
      </c>
    </row>
    <row r="8" spans="1:8">
      <c r="A8" s="541"/>
      <c r="B8" s="711" t="s">
        <v>505</v>
      </c>
      <c r="C8" s="714" t="s">
        <v>506</v>
      </c>
      <c r="D8" s="715"/>
      <c r="E8" s="362"/>
      <c r="F8" s="362"/>
      <c r="G8" s="362"/>
    </row>
    <row r="9" spans="1:8">
      <c r="A9" s="541"/>
      <c r="B9" s="711"/>
      <c r="C9" s="714" t="s">
        <v>711</v>
      </c>
      <c r="D9" s="715" t="s">
        <v>657</v>
      </c>
      <c r="E9" s="745">
        <v>0</v>
      </c>
      <c r="F9" s="717">
        <f>G35</f>
        <v>69000</v>
      </c>
      <c r="G9" s="362">
        <f>SUM(E9:F9)</f>
        <v>69000</v>
      </c>
    </row>
    <row r="10" spans="1:8">
      <c r="A10" s="541"/>
      <c r="B10" s="718" t="s">
        <v>656</v>
      </c>
      <c r="C10" s="359" t="s">
        <v>673</v>
      </c>
      <c r="D10" s="719" t="s">
        <v>657</v>
      </c>
      <c r="E10" s="720">
        <f>SUM(E7:E9)</f>
        <v>90472</v>
      </c>
      <c r="F10" s="720">
        <f>SUM(F7:F9)</f>
        <v>1841925</v>
      </c>
      <c r="G10" s="720">
        <f>SUM(E10:F10)</f>
        <v>1932397</v>
      </c>
    </row>
    <row r="11" spans="1:8">
      <c r="A11" s="541"/>
      <c r="B11" s="711"/>
      <c r="C11" s="359"/>
      <c r="D11" s="360"/>
      <c r="E11" s="360"/>
      <c r="F11" s="712"/>
      <c r="G11" s="360"/>
    </row>
    <row r="12" spans="1:8">
      <c r="A12" s="541"/>
      <c r="B12" s="711" t="s">
        <v>546</v>
      </c>
      <c r="C12" s="359" t="s">
        <v>547</v>
      </c>
      <c r="D12" s="359"/>
      <c r="E12" s="359"/>
      <c r="F12" s="723"/>
      <c r="G12" s="359"/>
    </row>
    <row r="13" spans="1:8" s="577" customFormat="1" ht="13.5" thickBot="1">
      <c r="A13" s="725"/>
      <c r="B13" s="1394" t="s">
        <v>129</v>
      </c>
      <c r="C13" s="1394"/>
      <c r="D13" s="1394"/>
      <c r="E13" s="1394"/>
      <c r="F13" s="1394"/>
      <c r="G13" s="1394"/>
      <c r="H13" s="1250"/>
    </row>
    <row r="14" spans="1:8" s="577" customFormat="1" ht="14.25" thickTop="1" thickBot="1">
      <c r="A14" s="725"/>
      <c r="B14" s="1399" t="s">
        <v>557</v>
      </c>
      <c r="C14" s="1399"/>
      <c r="D14" s="1399"/>
      <c r="E14" s="696" t="s">
        <v>658</v>
      </c>
      <c r="F14" s="696" t="s">
        <v>558</v>
      </c>
      <c r="G14" s="729" t="s">
        <v>718</v>
      </c>
      <c r="H14" s="1250"/>
    </row>
    <row r="15" spans="1:8" ht="13.5" thickTop="1">
      <c r="A15" s="580"/>
      <c r="B15" s="580"/>
      <c r="C15" s="587"/>
      <c r="D15" s="589"/>
      <c r="E15" s="589"/>
      <c r="F15" s="589"/>
      <c r="G15" s="589"/>
    </row>
    <row r="16" spans="1:8">
      <c r="A16" s="580"/>
      <c r="B16" s="580"/>
      <c r="C16" s="587" t="s">
        <v>613</v>
      </c>
      <c r="D16" s="585"/>
      <c r="E16" s="585"/>
      <c r="F16" s="589"/>
      <c r="G16" s="589"/>
    </row>
    <row r="17" spans="1:8">
      <c r="A17" s="580" t="s">
        <v>661</v>
      </c>
      <c r="B17" s="588">
        <v>5452</v>
      </c>
      <c r="C17" s="587" t="s">
        <v>378</v>
      </c>
      <c r="D17" s="589"/>
      <c r="E17" s="589"/>
      <c r="F17" s="589"/>
      <c r="G17" s="589"/>
    </row>
    <row r="18" spans="1:8">
      <c r="A18" s="580"/>
      <c r="B18" s="581">
        <v>1</v>
      </c>
      <c r="C18" s="583" t="s">
        <v>526</v>
      </c>
      <c r="D18" s="585"/>
      <c r="E18" s="585"/>
      <c r="F18" s="585"/>
      <c r="G18" s="585"/>
    </row>
    <row r="19" spans="1:8" s="593" customFormat="1">
      <c r="A19" s="592"/>
      <c r="B19" s="582">
        <v>1.101</v>
      </c>
      <c r="C19" s="587" t="s">
        <v>563</v>
      </c>
      <c r="D19" s="585"/>
      <c r="E19" s="585"/>
      <c r="F19" s="585"/>
      <c r="G19" s="585"/>
      <c r="H19" s="1251"/>
    </row>
    <row r="20" spans="1:8" s="593" customFormat="1">
      <c r="A20" s="592"/>
      <c r="B20" s="581">
        <v>61</v>
      </c>
      <c r="C20" s="583" t="s">
        <v>633</v>
      </c>
      <c r="D20" s="585"/>
      <c r="E20" s="585"/>
      <c r="F20" s="699"/>
      <c r="G20" s="585"/>
      <c r="H20" s="1251"/>
    </row>
    <row r="21" spans="1:8" s="593" customFormat="1" ht="39" customHeight="1">
      <c r="A21" s="592"/>
      <c r="B21" s="594" t="s">
        <v>548</v>
      </c>
      <c r="C21" s="583" t="s">
        <v>428</v>
      </c>
      <c r="D21" s="585"/>
      <c r="E21" s="165">
        <v>2000</v>
      </c>
      <c r="F21" s="163">
        <v>0</v>
      </c>
      <c r="G21" s="165">
        <f>SUM(E21:F21)</f>
        <v>2000</v>
      </c>
      <c r="H21" s="1251"/>
    </row>
    <row r="22" spans="1:8" s="593" customFormat="1" ht="38.25">
      <c r="A22" s="592"/>
      <c r="B22" s="594" t="s">
        <v>549</v>
      </c>
      <c r="C22" s="583" t="s">
        <v>606</v>
      </c>
      <c r="D22" s="585"/>
      <c r="E22" s="165">
        <v>10000</v>
      </c>
      <c r="F22" s="163">
        <v>0</v>
      </c>
      <c r="G22" s="165">
        <f>SUM(E22:F22)</f>
        <v>10000</v>
      </c>
      <c r="H22" s="1251"/>
    </row>
    <row r="23" spans="1:8" s="593" customFormat="1" ht="39" customHeight="1">
      <c r="A23" s="592"/>
      <c r="B23" s="594" t="s">
        <v>550</v>
      </c>
      <c r="C23" s="583" t="s">
        <v>605</v>
      </c>
      <c r="D23" s="585"/>
      <c r="E23" s="165">
        <v>5000</v>
      </c>
      <c r="F23" s="163">
        <v>0</v>
      </c>
      <c r="G23" s="165">
        <f>SUM(E23:F23)</f>
        <v>5000</v>
      </c>
      <c r="H23" s="1251"/>
    </row>
    <row r="24" spans="1:8" s="593" customFormat="1" ht="39" customHeight="1">
      <c r="A24" s="592"/>
      <c r="B24" s="594" t="s">
        <v>551</v>
      </c>
      <c r="C24" s="583" t="s">
        <v>607</v>
      </c>
      <c r="D24" s="585"/>
      <c r="E24" s="165">
        <v>5000</v>
      </c>
      <c r="F24" s="163">
        <v>0</v>
      </c>
      <c r="G24" s="165">
        <f>SUM(E24:F24)</f>
        <v>5000</v>
      </c>
      <c r="H24" s="1251"/>
    </row>
    <row r="25" spans="1:8" s="593" customFormat="1">
      <c r="A25" s="592" t="s">
        <v>656</v>
      </c>
      <c r="B25" s="581">
        <v>61</v>
      </c>
      <c r="C25" s="583" t="s">
        <v>633</v>
      </c>
      <c r="D25" s="165"/>
      <c r="E25" s="138">
        <f>SUM(E21:E24)</f>
        <v>22000</v>
      </c>
      <c r="F25" s="137">
        <f>SUM(F21:F24)</f>
        <v>0</v>
      </c>
      <c r="G25" s="138">
        <f>SUM(G21:G24)</f>
        <v>22000</v>
      </c>
      <c r="H25" s="1251"/>
    </row>
    <row r="26" spans="1:8" s="593" customFormat="1" ht="14.1" customHeight="1">
      <c r="A26" s="592" t="s">
        <v>656</v>
      </c>
      <c r="B26" s="582">
        <v>1.101</v>
      </c>
      <c r="C26" s="587" t="s">
        <v>563</v>
      </c>
      <c r="D26" s="585"/>
      <c r="E26" s="138">
        <f>E25</f>
        <v>22000</v>
      </c>
      <c r="F26" s="137">
        <f>F25</f>
        <v>0</v>
      </c>
      <c r="G26" s="138">
        <f>G25</f>
        <v>22000</v>
      </c>
      <c r="H26" s="1251" t="s">
        <v>92</v>
      </c>
    </row>
    <row r="27" spans="1:8" s="593" customFormat="1" ht="14.1" customHeight="1">
      <c r="A27" s="592"/>
      <c r="B27" s="582"/>
      <c r="C27" s="587"/>
      <c r="D27" s="585"/>
      <c r="E27" s="165"/>
      <c r="F27" s="163"/>
      <c r="G27" s="165"/>
      <c r="H27" s="1251"/>
    </row>
    <row r="28" spans="1:8" s="593" customFormat="1" ht="14.1" customHeight="1">
      <c r="A28" s="592"/>
      <c r="B28" s="582">
        <v>1.1020000000000001</v>
      </c>
      <c r="C28" s="596" t="s">
        <v>360</v>
      </c>
      <c r="D28" s="737"/>
      <c r="E28" s="737"/>
      <c r="F28" s="163"/>
      <c r="G28" s="737"/>
      <c r="H28" s="1251"/>
    </row>
    <row r="29" spans="1:8" s="593" customFormat="1" ht="14.1" customHeight="1">
      <c r="A29" s="592"/>
      <c r="B29" s="581">
        <v>61</v>
      </c>
      <c r="C29" s="595" t="s">
        <v>737</v>
      </c>
      <c r="D29" s="737"/>
      <c r="E29" s="737"/>
      <c r="F29" s="163"/>
      <c r="G29" s="737"/>
      <c r="H29" s="1251"/>
    </row>
    <row r="30" spans="1:8" s="593" customFormat="1" ht="27.75" customHeight="1">
      <c r="A30" s="592"/>
      <c r="B30" s="164" t="s">
        <v>91</v>
      </c>
      <c r="C30" s="101" t="s">
        <v>101</v>
      </c>
      <c r="D30" s="737"/>
      <c r="E30" s="8">
        <v>47000</v>
      </c>
      <c r="F30" s="163">
        <v>0</v>
      </c>
      <c r="G30" s="737">
        <f>E30</f>
        <v>47000</v>
      </c>
      <c r="H30" s="1251" t="s">
        <v>93</v>
      </c>
    </row>
    <row r="31" spans="1:8" s="593" customFormat="1" ht="14.1" customHeight="1">
      <c r="A31" s="592" t="s">
        <v>656</v>
      </c>
      <c r="B31" s="581">
        <v>61</v>
      </c>
      <c r="C31" s="595" t="s">
        <v>737</v>
      </c>
      <c r="D31" s="738"/>
      <c r="E31" s="10">
        <f>SUM(E30:E30)</f>
        <v>47000</v>
      </c>
      <c r="F31" s="13">
        <f>SUM(F30:F30)</f>
        <v>0</v>
      </c>
      <c r="G31" s="10">
        <f>SUM(G30:G30)</f>
        <v>47000</v>
      </c>
      <c r="H31" s="1251"/>
    </row>
    <row r="32" spans="1:8" s="593" customFormat="1" ht="14.1" customHeight="1">
      <c r="A32" s="756" t="s">
        <v>656</v>
      </c>
      <c r="B32" s="1341">
        <v>1.1020000000000001</v>
      </c>
      <c r="C32" s="1342" t="s">
        <v>360</v>
      </c>
      <c r="D32" s="736"/>
      <c r="E32" s="10">
        <f t="shared" ref="E32:G33" si="0">E31</f>
        <v>47000</v>
      </c>
      <c r="F32" s="13">
        <f>F31</f>
        <v>0</v>
      </c>
      <c r="G32" s="10">
        <f>G31</f>
        <v>47000</v>
      </c>
      <c r="H32" s="1251"/>
    </row>
    <row r="33" spans="1:8">
      <c r="A33" s="592" t="s">
        <v>656</v>
      </c>
      <c r="B33" s="1349">
        <v>1</v>
      </c>
      <c r="C33" s="595" t="s">
        <v>526</v>
      </c>
      <c r="D33" s="738"/>
      <c r="E33" s="11">
        <f t="shared" si="0"/>
        <v>47000</v>
      </c>
      <c r="F33" s="12">
        <f t="shared" si="0"/>
        <v>0</v>
      </c>
      <c r="G33" s="11">
        <f t="shared" si="0"/>
        <v>47000</v>
      </c>
    </row>
    <row r="34" spans="1:8" s="593" customFormat="1">
      <c r="A34" s="1350" t="s">
        <v>656</v>
      </c>
      <c r="B34" s="1351">
        <v>5452</v>
      </c>
      <c r="C34" s="1352" t="s">
        <v>378</v>
      </c>
      <c r="D34" s="736"/>
      <c r="E34" s="11">
        <f>E32+E26</f>
        <v>69000</v>
      </c>
      <c r="F34" s="12">
        <f>F32+F26</f>
        <v>0</v>
      </c>
      <c r="G34" s="11">
        <f>G32+G26</f>
        <v>69000</v>
      </c>
      <c r="H34" s="1251"/>
    </row>
    <row r="35" spans="1:8" s="593" customFormat="1">
      <c r="A35" s="590" t="s">
        <v>656</v>
      </c>
      <c r="B35" s="590"/>
      <c r="C35" s="591" t="s">
        <v>613</v>
      </c>
      <c r="D35" s="584"/>
      <c r="E35" s="10">
        <f t="shared" ref="E35:G36" si="1">E34</f>
        <v>69000</v>
      </c>
      <c r="F35" s="13">
        <f t="shared" si="1"/>
        <v>0</v>
      </c>
      <c r="G35" s="10">
        <f t="shared" si="1"/>
        <v>69000</v>
      </c>
      <c r="H35" s="1251"/>
    </row>
    <row r="36" spans="1:8">
      <c r="A36" s="590" t="s">
        <v>656</v>
      </c>
      <c r="B36" s="590"/>
      <c r="C36" s="591" t="s">
        <v>657</v>
      </c>
      <c r="D36" s="586"/>
      <c r="E36" s="586">
        <f t="shared" si="1"/>
        <v>69000</v>
      </c>
      <c r="F36" s="13">
        <f t="shared" si="1"/>
        <v>0</v>
      </c>
      <c r="G36" s="586">
        <f t="shared" si="1"/>
        <v>69000</v>
      </c>
    </row>
    <row r="37" spans="1:8">
      <c r="A37" s="576"/>
      <c r="B37" s="1343" t="s">
        <v>591</v>
      </c>
      <c r="F37" s="579"/>
      <c r="G37" s="579"/>
    </row>
    <row r="38" spans="1:8" ht="40.5" customHeight="1">
      <c r="A38" s="576"/>
      <c r="B38" s="1456" t="s">
        <v>157</v>
      </c>
      <c r="C38" s="1456"/>
      <c r="D38" s="1456"/>
      <c r="E38" s="1456"/>
      <c r="F38" s="1456"/>
      <c r="G38" s="1456"/>
    </row>
    <row r="39" spans="1:8">
      <c r="B39" s="1455"/>
      <c r="C39" s="1455"/>
      <c r="D39" s="1455"/>
      <c r="E39" s="1455"/>
      <c r="F39" s="1455"/>
      <c r="G39" s="1455"/>
    </row>
    <row r="40" spans="1:8">
      <c r="F40" s="579"/>
      <c r="G40" s="579"/>
    </row>
    <row r="41" spans="1:8">
      <c r="F41" s="579"/>
      <c r="G41" s="579"/>
    </row>
    <row r="42" spans="1:8">
      <c r="F42" s="579"/>
      <c r="G42" s="579"/>
    </row>
    <row r="43" spans="1:8">
      <c r="F43" s="579"/>
      <c r="G43" s="579"/>
    </row>
    <row r="44" spans="1:8">
      <c r="F44" s="579"/>
      <c r="G44" s="579"/>
    </row>
    <row r="45" spans="1:8">
      <c r="F45" s="579"/>
      <c r="G45" s="579"/>
    </row>
    <row r="46" spans="1:8">
      <c r="F46" s="579"/>
      <c r="G46" s="579"/>
    </row>
    <row r="47" spans="1:8" s="860" customFormat="1">
      <c r="A47" s="580"/>
      <c r="B47" s="580"/>
      <c r="C47" s="859"/>
      <c r="D47" s="755"/>
      <c r="E47" s="755"/>
      <c r="F47" s="755"/>
      <c r="G47" s="755"/>
      <c r="H47" s="1252"/>
    </row>
  </sheetData>
  <autoFilter ref="A14:H39">
    <filterColumn colId="1" showButton="0"/>
    <filterColumn colId="2" showButton="0"/>
  </autoFilter>
  <customSheetViews>
    <customSheetView guid="{44B5F5DE-C96C-4269-969A-574D4EEEEEF5}" showPageBreaks="1" printArea="1" showAutoFilter="1" view="pageBreakPreview" showRuler="0" topLeftCell="A12">
      <selection activeCell="A3" sqref="A3:IV3"/>
      <pageMargins left="0.74803149606299202" right="0.74803149606299202" top="0.74803149606299202" bottom="3.63" header="0.35" footer="3"/>
      <printOptions horizontalCentered="1"/>
      <pageSetup paperSize="9" firstPageNumber="40" orientation="portrait" blackAndWhite="1" useFirstPageNumber="1" r:id="rId1"/>
      <headerFooter alignWithMargins="0">
        <oddHeader xml:space="preserve">&amp;C   </oddHeader>
        <oddFooter>&amp;C&amp;"Times New Roman,Bold"&amp;P</oddFooter>
      </headerFooter>
      <autoFilter ref="B1:I1"/>
    </customSheetView>
    <customSheetView guid="{51C53396-99BF-439E-80DF-007983187621}" scale="115" showPageBreaks="1" printArea="1" showAutoFilter="1" view="pageBreakPreview" showRuler="0" topLeftCell="A22">
      <selection activeCell="E34" sqref="E34"/>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autoFilter ref="B1:I1"/>
    </customSheetView>
    <customSheetView guid="{7CE36697-C418-4ED3-BCF0-EA686CB40E87}" showRuler="0" topLeftCell="A215">
      <selection activeCell="B241" sqref="B241:G241"/>
      <pageMargins left="0.74803149606299202" right="0.39370078740157499" top="0.74803149606299202" bottom="0.90551181102362199" header="0.511811023622047" footer="0.59055118110236204"/>
      <printOptions horizontalCentered="1"/>
      <pageSetup paperSize="9" firstPageNumber="37" orientation="landscape" blackAndWhite="1" useFirstPageNumber="1" r:id="rId3"/>
      <headerFooter alignWithMargins="0">
        <oddHeader xml:space="preserve">&amp;C   </oddHeader>
        <oddFooter>&amp;C&amp;"Times New Roman,Bold"   Vol-IV     -    &amp;P</oddFooter>
      </headerFooter>
    </customSheetView>
    <customSheetView guid="{F7D04FF6-8BBF-4270-9EF9-DD67F24468EA}" scale="115" showPageBreaks="1" printArea="1" showAutoFilter="1" view="pageBreakPreview" showRuler="0" topLeftCell="A103">
      <selection activeCell="A103" sqref="A1:H65536"/>
      <pageMargins left="0.74803149606299202" right="0.74803149606299202" top="0.74803149606299202" bottom="4.13" header="0.35" footer="3"/>
      <printOptions horizontalCentered="1"/>
      <pageSetup paperSize="9" scale="94" firstPageNumber="136" orientation="portrait" blackAndWhite="1" useFirstPageNumber="1" r:id="rId4"/>
      <headerFooter alignWithMargins="0">
        <oddHeader xml:space="preserve">&amp;C   </oddHeader>
        <oddFooter>&amp;C&amp;"Times New Roman,Bold"&amp;P</oddFooter>
      </headerFooter>
      <autoFilter ref="B1:L1"/>
    </customSheetView>
    <customSheetView guid="{73C19A37-4EEB-4DC6-935E-CC3901B52293}" showRuler="0" topLeftCell="A121">
      <selection activeCell="B241" sqref="B241:G241"/>
      <pageMargins left="0.74803149606299202" right="0.39370078740157499" top="0.74803149606299202" bottom="0.90551181102362199" header="0.511811023622047" footer="0.59055118110236204"/>
      <printOptions horizontalCentered="1"/>
      <pageSetup paperSize="9" firstPageNumber="37" orientation="landscape" blackAndWhite="1" useFirstPageNumber="1" r:id="rId5"/>
      <headerFooter alignWithMargins="0">
        <oddHeader xml:space="preserve">&amp;C   </oddHeader>
        <oddFooter>&amp;C&amp;"Times New Roman,Bold"   Vol-IV     -    &amp;P</oddFooter>
      </headerFooter>
    </customSheetView>
    <customSheetView guid="{63DB0950-E90F-4380-862C-985B5EB19119}" scale="160" showRuler="0" topLeftCell="A100">
      <selection activeCell="E104" sqref="E104"/>
      <pageMargins left="0.74803149606299202" right="0.39370078740157499" top="0.74803149606299202" bottom="0.90551181102362199" header="0.511811023622047" footer="0.59055118110236204"/>
      <printOptions horizontalCentered="1"/>
      <pageSetup paperSize="9" firstPageNumber="37" orientation="landscape" blackAndWhite="1" useFirstPageNumber="1" r:id="rId6"/>
      <headerFooter alignWithMargins="0">
        <oddHeader xml:space="preserve">&amp;C   </oddHeader>
        <oddFooter>&amp;C&amp;"Times New Roman,Bold"   Vol-IV     -    &amp;P</oddFooter>
      </headerFooter>
    </customSheetView>
    <customSheetView guid="{F13B090A-ECDA-4418-9F13-644A873400E7}" showRuler="0" topLeftCell="A215">
      <selection activeCell="B241" sqref="B241:G241"/>
      <pageMargins left="0.74803149606299202" right="0.39370078740157499" top="0.74803149606299202" bottom="0.90551181102362199" header="0.511811023622047" footer="0.59055118110236204"/>
      <printOptions horizontalCentered="1"/>
      <pageSetup paperSize="9" firstPageNumber="37" orientation="landscape" blackAndWhite="1" useFirstPageNumber="1" r:id="rId7"/>
      <headerFooter alignWithMargins="0">
        <oddHeader xml:space="preserve">&amp;C   </oddHeader>
        <oddFooter>&amp;C&amp;"Times New Roman,Bold"   Vol-IV     -    &amp;P</oddFooter>
      </headerFooter>
    </customSheetView>
    <customSheetView guid="{9AB94DEC-E115-4D58-A012-E99EA3B9CE7A}" showPageBreaks="1" printArea="1" showAutoFilter="1" view="pageBreakPreview" showRuler="0" topLeftCell="A10">
      <selection activeCell="C24" sqref="C24"/>
      <pageMargins left="0.74803149606299202" right="0.74803149606299202" top="0.74803149606299202" bottom="3.63" header="0.35" footer="3"/>
      <printOptions horizontalCentered="1"/>
      <pageSetup paperSize="9" firstPageNumber="40" orientation="portrait" blackAndWhite="1" useFirstPageNumber="1" r:id="rId8"/>
      <headerFooter alignWithMargins="0">
        <oddHeader xml:space="preserve">&amp;C   </oddHeader>
        <oddFooter>&amp;C&amp;"Times New Roman,Bold"&amp;P</oddFooter>
      </headerFooter>
      <autoFilter ref="B1:I1"/>
    </customSheetView>
  </customSheetViews>
  <mergeCells count="8">
    <mergeCell ref="A1:G1"/>
    <mergeCell ref="A4:G4"/>
    <mergeCell ref="B5:G5"/>
    <mergeCell ref="B39:G39"/>
    <mergeCell ref="B13:G13"/>
    <mergeCell ref="B14:D14"/>
    <mergeCell ref="A2:G2"/>
    <mergeCell ref="B38:G38"/>
  </mergeCells>
  <phoneticPr fontId="25" type="noConversion"/>
  <printOptions horizontalCentered="1"/>
  <pageMargins left="0.74803149606299202" right="0.74803149606299202" top="0.74803149606299202" bottom="3.63" header="0.35" footer="3"/>
  <pageSetup paperSize="9" firstPageNumber="40" orientation="portrait" blackAndWhite="1" useFirstPageNumber="1" r:id="rId9"/>
  <headerFooter alignWithMargins="0">
    <oddHeader xml:space="preserve">&amp;C   </oddHeader>
    <oddFooter>&amp;C&amp;"Times New Roman,Bold"&amp;P</oddFooter>
  </headerFooter>
</worksheet>
</file>

<file path=xl/worksheets/sheet27.xml><?xml version="1.0" encoding="utf-8"?>
<worksheet xmlns="http://schemas.openxmlformats.org/spreadsheetml/2006/main" xmlns:r="http://schemas.openxmlformats.org/officeDocument/2006/relationships">
  <sheetPr syncVertical="1" syncRef="A32" transitionEvaluation="1" codeName="Sheet43"/>
  <dimension ref="A1:I52"/>
  <sheetViews>
    <sheetView view="pageBreakPreview" topLeftCell="A32" zoomScaleSheetLayoutView="100" workbookViewId="0">
      <selection activeCell="I45" sqref="I1:L45"/>
    </sheetView>
  </sheetViews>
  <sheetFormatPr defaultColWidth="12.42578125" defaultRowHeight="12.75"/>
  <cols>
    <col min="1" max="1" width="6.42578125" style="604" customWidth="1"/>
    <col min="2" max="2" width="8.5703125" style="604" customWidth="1"/>
    <col min="3" max="3" width="34.5703125" style="598" customWidth="1"/>
    <col min="4" max="4" width="6.85546875" style="605" customWidth="1"/>
    <col min="5" max="5" width="9.42578125" style="605" customWidth="1"/>
    <col min="6" max="6" width="10.7109375" style="605" customWidth="1"/>
    <col min="7" max="7" width="7.5703125" style="598" customWidth="1"/>
    <col min="8" max="8" width="3.28515625" style="1226" customWidth="1"/>
    <col min="9" max="16384" width="12.42578125" style="598"/>
  </cols>
  <sheetData>
    <row r="1" spans="1:8">
      <c r="A1" s="1457" t="s">
        <v>729</v>
      </c>
      <c r="B1" s="1457"/>
      <c r="C1" s="1457"/>
      <c r="D1" s="1457"/>
      <c r="E1" s="1457"/>
      <c r="F1" s="1457"/>
      <c r="G1" s="1457"/>
    </row>
    <row r="2" spans="1:8">
      <c r="A2" s="1457" t="s">
        <v>730</v>
      </c>
      <c r="B2" s="1457"/>
      <c r="C2" s="1457"/>
      <c r="D2" s="1457"/>
      <c r="E2" s="1457"/>
      <c r="F2" s="1457"/>
      <c r="G2" s="1457"/>
    </row>
    <row r="3" spans="1:8">
      <c r="A3" s="599"/>
      <c r="B3" s="599"/>
      <c r="C3" s="600"/>
      <c r="D3" s="601"/>
      <c r="E3" s="597"/>
      <c r="F3" s="597"/>
      <c r="G3" s="600"/>
    </row>
    <row r="4" spans="1:8">
      <c r="A4" s="1396" t="s">
        <v>155</v>
      </c>
      <c r="B4" s="1396"/>
      <c r="C4" s="1396"/>
      <c r="D4" s="1396"/>
      <c r="E4" s="1396"/>
      <c r="F4" s="1396"/>
      <c r="G4" s="1396"/>
    </row>
    <row r="5" spans="1:8" ht="13.5">
      <c r="A5" s="541"/>
      <c r="B5" s="1397"/>
      <c r="C5" s="1397"/>
      <c r="D5" s="1397"/>
      <c r="E5" s="1397"/>
      <c r="F5" s="1397"/>
      <c r="G5" s="1397"/>
    </row>
    <row r="6" spans="1:8">
      <c r="A6" s="541"/>
      <c r="B6" s="359"/>
      <c r="C6" s="359"/>
      <c r="D6" s="708"/>
      <c r="E6" s="709" t="s">
        <v>502</v>
      </c>
      <c r="F6" s="710" t="s">
        <v>503</v>
      </c>
      <c r="G6" s="709" t="s">
        <v>718</v>
      </c>
    </row>
    <row r="7" spans="1:8">
      <c r="A7" s="541"/>
      <c r="B7" s="711" t="s">
        <v>504</v>
      </c>
      <c r="C7" s="359" t="s">
        <v>774</v>
      </c>
      <c r="D7" s="712" t="s">
        <v>657</v>
      </c>
      <c r="E7" s="361">
        <v>296240</v>
      </c>
      <c r="F7" s="713">
        <v>2248466</v>
      </c>
      <c r="G7" s="361">
        <f>SUM(E7:F7)</f>
        <v>2544706</v>
      </c>
    </row>
    <row r="8" spans="1:8">
      <c r="A8" s="541"/>
      <c r="B8" s="711" t="s">
        <v>505</v>
      </c>
      <c r="C8" s="714" t="s">
        <v>506</v>
      </c>
      <c r="D8" s="715"/>
      <c r="E8" s="362"/>
      <c r="F8" s="716"/>
      <c r="G8" s="362"/>
    </row>
    <row r="9" spans="1:8">
      <c r="A9" s="541"/>
      <c r="B9" s="711"/>
      <c r="C9" s="714" t="s">
        <v>711</v>
      </c>
      <c r="D9" s="715" t="s">
        <v>657</v>
      </c>
      <c r="E9" s="362">
        <f>G42</f>
        <v>38276</v>
      </c>
      <c r="F9" s="745">
        <v>0</v>
      </c>
      <c r="G9" s="362">
        <f>SUM(E9:F9)</f>
        <v>38276</v>
      </c>
    </row>
    <row r="10" spans="1:8">
      <c r="A10" s="541"/>
      <c r="B10" s="718" t="s">
        <v>656</v>
      </c>
      <c r="C10" s="359" t="s">
        <v>673</v>
      </c>
      <c r="D10" s="719" t="s">
        <v>657</v>
      </c>
      <c r="E10" s="720">
        <f>SUM(E7:E9)</f>
        <v>334516</v>
      </c>
      <c r="F10" s="721">
        <f>SUM(F7:F9)</f>
        <v>2248466</v>
      </c>
      <c r="G10" s="720">
        <f>SUM(E10:F10)</f>
        <v>2582982</v>
      </c>
    </row>
    <row r="11" spans="1:8">
      <c r="A11" s="541"/>
      <c r="B11" s="711"/>
      <c r="C11" s="359"/>
      <c r="D11" s="360"/>
      <c r="E11" s="360"/>
      <c r="F11" s="757"/>
      <c r="G11" s="360"/>
    </row>
    <row r="12" spans="1:8">
      <c r="A12" s="541"/>
      <c r="B12" s="711" t="s">
        <v>546</v>
      </c>
      <c r="C12" s="359" t="s">
        <v>547</v>
      </c>
      <c r="D12" s="359"/>
      <c r="E12" s="359"/>
      <c r="F12" s="758"/>
      <c r="G12" s="359"/>
    </row>
    <row r="13" spans="1:8" ht="13.5" thickBot="1">
      <c r="A13" s="725"/>
      <c r="B13" s="1394" t="s">
        <v>129</v>
      </c>
      <c r="C13" s="1394"/>
      <c r="D13" s="1394"/>
      <c r="E13" s="1394"/>
      <c r="F13" s="1394"/>
      <c r="G13" s="1394"/>
    </row>
    <row r="14" spans="1:8" ht="14.25" thickTop="1" thickBot="1">
      <c r="A14" s="725"/>
      <c r="B14" s="1399" t="s">
        <v>557</v>
      </c>
      <c r="C14" s="1399"/>
      <c r="D14" s="1399"/>
      <c r="E14" s="696" t="s">
        <v>658</v>
      </c>
      <c r="F14" s="759" t="s">
        <v>558</v>
      </c>
      <c r="G14" s="729" t="s">
        <v>718</v>
      </c>
    </row>
    <row r="15" spans="1:8" s="602" customFormat="1" ht="13.5" thickTop="1">
      <c r="A15" s="631"/>
      <c r="B15" s="4"/>
      <c r="C15" s="522"/>
      <c r="D15" s="6"/>
      <c r="E15" s="6"/>
      <c r="F15" s="6"/>
      <c r="G15" s="6"/>
      <c r="H15" s="1183"/>
    </row>
    <row r="16" spans="1:8">
      <c r="A16" s="925"/>
      <c r="B16" s="925"/>
      <c r="C16" s="230" t="s">
        <v>660</v>
      </c>
      <c r="D16" s="457"/>
      <c r="E16" s="457"/>
      <c r="F16" s="457"/>
      <c r="G16" s="457"/>
      <c r="H16" s="1227"/>
    </row>
    <row r="17" spans="1:9">
      <c r="A17" s="926" t="s">
        <v>661</v>
      </c>
      <c r="B17" s="927">
        <v>2217</v>
      </c>
      <c r="C17" s="229" t="s">
        <v>764</v>
      </c>
      <c r="D17" s="931"/>
      <c r="E17" s="931"/>
      <c r="F17" s="931"/>
      <c r="G17" s="931"/>
      <c r="H17" s="1228"/>
    </row>
    <row r="18" spans="1:9">
      <c r="A18" s="926"/>
      <c r="B18" s="930">
        <v>1</v>
      </c>
      <c r="C18" s="466" t="s">
        <v>745</v>
      </c>
      <c r="D18" s="931"/>
      <c r="E18" s="931"/>
      <c r="F18" s="931"/>
      <c r="G18" s="931"/>
      <c r="H18" s="1228"/>
    </row>
    <row r="19" spans="1:9">
      <c r="A19" s="926"/>
      <c r="B19" s="933">
        <v>1.8</v>
      </c>
      <c r="C19" s="229" t="s">
        <v>699</v>
      </c>
      <c r="D19" s="929"/>
      <c r="E19" s="929"/>
      <c r="F19" s="929"/>
      <c r="G19" s="929"/>
      <c r="H19" s="1229"/>
    </row>
    <row r="20" spans="1:9">
      <c r="A20" s="926"/>
      <c r="B20" s="928">
        <v>62</v>
      </c>
      <c r="C20" s="466" t="s">
        <v>131</v>
      </c>
      <c r="D20" s="929"/>
      <c r="E20" s="929"/>
      <c r="F20" s="929"/>
      <c r="G20" s="929"/>
      <c r="H20" s="1229"/>
    </row>
    <row r="21" spans="1:9">
      <c r="A21" s="926"/>
      <c r="B21" s="928">
        <v>44</v>
      </c>
      <c r="C21" s="466" t="s">
        <v>663</v>
      </c>
      <c r="D21" s="929"/>
      <c r="E21" s="929"/>
      <c r="F21" s="929"/>
      <c r="G21" s="929"/>
      <c r="H21" s="1229"/>
      <c r="I21" s="987"/>
    </row>
    <row r="22" spans="1:9">
      <c r="A22" s="926"/>
      <c r="B22" s="467" t="s">
        <v>125</v>
      </c>
      <c r="C22" s="466" t="s">
        <v>55</v>
      </c>
      <c r="D22" s="9"/>
      <c r="E22" s="865">
        <v>2000</v>
      </c>
      <c r="F22" s="9">
        <v>0</v>
      </c>
      <c r="G22" s="8">
        <f>SUM(E22:F22)</f>
        <v>2000</v>
      </c>
      <c r="H22" s="1230" t="s">
        <v>417</v>
      </c>
      <c r="I22" s="987"/>
    </row>
    <row r="23" spans="1:9">
      <c r="A23" s="926" t="s">
        <v>656</v>
      </c>
      <c r="B23" s="928">
        <v>62</v>
      </c>
      <c r="C23" s="466" t="s">
        <v>131</v>
      </c>
      <c r="D23" s="8"/>
      <c r="E23" s="10">
        <f>SUM(E22:E22)</f>
        <v>2000</v>
      </c>
      <c r="F23" s="13">
        <f>SUM(F22:F22)</f>
        <v>0</v>
      </c>
      <c r="G23" s="10">
        <f>SUM(G22:G22)</f>
        <v>2000</v>
      </c>
      <c r="H23" s="1230"/>
      <c r="I23" s="987"/>
    </row>
    <row r="24" spans="1:9">
      <c r="A24" s="926" t="s">
        <v>656</v>
      </c>
      <c r="B24" s="933">
        <v>1.8</v>
      </c>
      <c r="C24" s="229" t="s">
        <v>699</v>
      </c>
      <c r="D24" s="8"/>
      <c r="E24" s="35">
        <f t="shared" ref="E24:G25" si="0">E23</f>
        <v>2000</v>
      </c>
      <c r="F24" s="36">
        <f t="shared" si="0"/>
        <v>0</v>
      </c>
      <c r="G24" s="35">
        <f t="shared" si="0"/>
        <v>2000</v>
      </c>
      <c r="H24" s="1230"/>
      <c r="I24" s="987"/>
    </row>
    <row r="25" spans="1:9">
      <c r="A25" s="926" t="s">
        <v>656</v>
      </c>
      <c r="B25" s="930">
        <v>1</v>
      </c>
      <c r="C25" s="466" t="s">
        <v>745</v>
      </c>
      <c r="D25" s="929"/>
      <c r="E25" s="10">
        <f t="shared" si="0"/>
        <v>2000</v>
      </c>
      <c r="F25" s="13">
        <f t="shared" si="0"/>
        <v>0</v>
      </c>
      <c r="G25" s="10">
        <f t="shared" si="0"/>
        <v>2000</v>
      </c>
      <c r="H25" s="1229"/>
      <c r="I25" s="987"/>
    </row>
    <row r="26" spans="1:9">
      <c r="A26" s="926"/>
      <c r="B26" s="930"/>
      <c r="C26" s="466"/>
      <c r="D26" s="929"/>
      <c r="E26" s="929"/>
      <c r="F26" s="929"/>
      <c r="G26" s="929"/>
      <c r="H26" s="1229"/>
      <c r="I26" s="987"/>
    </row>
    <row r="27" spans="1:9">
      <c r="A27" s="926"/>
      <c r="B27" s="930">
        <v>5</v>
      </c>
      <c r="C27" s="466" t="s">
        <v>26</v>
      </c>
      <c r="D27" s="988"/>
      <c r="E27" s="931"/>
      <c r="F27" s="931"/>
      <c r="G27" s="931"/>
      <c r="H27" s="1231"/>
      <c r="I27" s="987"/>
    </row>
    <row r="28" spans="1:9">
      <c r="A28" s="926"/>
      <c r="B28" s="933">
        <v>5.0510000000000002</v>
      </c>
      <c r="C28" s="229" t="s">
        <v>737</v>
      </c>
      <c r="D28" s="988"/>
      <c r="E28" s="931"/>
      <c r="F28" s="931"/>
      <c r="G28" s="931"/>
      <c r="H28" s="1231"/>
      <c r="I28" s="987"/>
    </row>
    <row r="29" spans="1:9">
      <c r="A29" s="926"/>
      <c r="B29" s="934">
        <v>45</v>
      </c>
      <c r="C29" s="466" t="s">
        <v>668</v>
      </c>
      <c r="D29" s="988"/>
      <c r="E29" s="931"/>
      <c r="F29" s="931"/>
      <c r="G29" s="931"/>
      <c r="H29" s="1231"/>
      <c r="I29" s="987"/>
    </row>
    <row r="30" spans="1:9">
      <c r="A30" s="926"/>
      <c r="B30" s="467" t="s">
        <v>126</v>
      </c>
      <c r="C30" s="466" t="s">
        <v>27</v>
      </c>
      <c r="D30" s="8"/>
      <c r="E30" s="35">
        <f>2200+23837</f>
        <v>26037</v>
      </c>
      <c r="F30" s="36">
        <v>0</v>
      </c>
      <c r="G30" s="35">
        <f>SUM(E30:F30)</f>
        <v>26037</v>
      </c>
      <c r="H30" s="1230" t="s">
        <v>759</v>
      </c>
      <c r="I30" s="987"/>
    </row>
    <row r="31" spans="1:9" ht="25.5">
      <c r="A31" s="926"/>
      <c r="B31" s="467" t="s">
        <v>593</v>
      </c>
      <c r="C31" s="466" t="s">
        <v>592</v>
      </c>
      <c r="D31" s="9"/>
      <c r="E31" s="8">
        <v>5800</v>
      </c>
      <c r="F31" s="9">
        <v>0</v>
      </c>
      <c r="G31" s="8">
        <f>SUM(E31:F31)</f>
        <v>5800</v>
      </c>
      <c r="H31" s="1230" t="s">
        <v>417</v>
      </c>
      <c r="I31" s="987"/>
    </row>
    <row r="32" spans="1:9">
      <c r="A32" s="926" t="s">
        <v>656</v>
      </c>
      <c r="B32" s="934">
        <v>45</v>
      </c>
      <c r="C32" s="466" t="s">
        <v>668</v>
      </c>
      <c r="D32" s="8"/>
      <c r="E32" s="10">
        <f>SUM(E30:E31)</f>
        <v>31837</v>
      </c>
      <c r="F32" s="13">
        <f>SUM(F30:F31)</f>
        <v>0</v>
      </c>
      <c r="G32" s="10">
        <f>SUM(G30:G31)</f>
        <v>31837</v>
      </c>
      <c r="H32" s="1230"/>
      <c r="I32" s="987"/>
    </row>
    <row r="33" spans="1:9" s="603" customFormat="1">
      <c r="A33" s="926" t="s">
        <v>656</v>
      </c>
      <c r="B33" s="933">
        <v>5.0510000000000002</v>
      </c>
      <c r="C33" s="229" t="s">
        <v>737</v>
      </c>
      <c r="D33" s="8"/>
      <c r="E33" s="10">
        <f>+E32</f>
        <v>31837</v>
      </c>
      <c r="F33" s="13">
        <f>+F32</f>
        <v>0</v>
      </c>
      <c r="G33" s="10">
        <f>+G32</f>
        <v>31837</v>
      </c>
      <c r="H33" s="1230"/>
      <c r="I33" s="989"/>
    </row>
    <row r="34" spans="1:9" s="603" customFormat="1">
      <c r="A34" s="926" t="s">
        <v>656</v>
      </c>
      <c r="B34" s="930">
        <v>5</v>
      </c>
      <c r="C34" s="466" t="s">
        <v>26</v>
      </c>
      <c r="D34" s="929"/>
      <c r="E34" s="10">
        <f>E33</f>
        <v>31837</v>
      </c>
      <c r="F34" s="13">
        <f>F33</f>
        <v>0</v>
      </c>
      <c r="G34" s="10">
        <f>G33</f>
        <v>31837</v>
      </c>
      <c r="H34" s="1229"/>
      <c r="I34" s="989"/>
    </row>
    <row r="35" spans="1:9">
      <c r="A35" s="926" t="s">
        <v>656</v>
      </c>
      <c r="B35" s="927">
        <v>2217</v>
      </c>
      <c r="C35" s="229" t="s">
        <v>764</v>
      </c>
      <c r="D35" s="929"/>
      <c r="E35" s="932">
        <f>E34+E25</f>
        <v>33837</v>
      </c>
      <c r="F35" s="13">
        <f>F34+F25</f>
        <v>0</v>
      </c>
      <c r="G35" s="932">
        <f>G34+G25</f>
        <v>33837</v>
      </c>
      <c r="H35" s="1229"/>
      <c r="I35" s="987"/>
    </row>
    <row r="36" spans="1:9">
      <c r="A36" s="926"/>
      <c r="B36" s="927"/>
      <c r="C36" s="229"/>
      <c r="D36" s="929"/>
      <c r="E36" s="929"/>
      <c r="F36" s="9"/>
      <c r="G36" s="929"/>
      <c r="H36" s="1229"/>
      <c r="I36" s="987"/>
    </row>
    <row r="37" spans="1:9">
      <c r="A37" s="926" t="s">
        <v>661</v>
      </c>
      <c r="B37" s="1256">
        <v>3475</v>
      </c>
      <c r="C37" s="937" t="s">
        <v>52</v>
      </c>
      <c r="D37" s="929"/>
      <c r="E37" s="929"/>
      <c r="F37" s="9"/>
      <c r="G37" s="929"/>
      <c r="H37" s="1229"/>
      <c r="I37" s="987"/>
    </row>
    <row r="38" spans="1:9">
      <c r="A38" s="935"/>
      <c r="B38" s="933">
        <v>0.108</v>
      </c>
      <c r="C38" s="937" t="s">
        <v>619</v>
      </c>
      <c r="D38" s="938"/>
      <c r="E38" s="938"/>
      <c r="F38" s="163"/>
      <c r="G38" s="938"/>
      <c r="H38" s="1232"/>
      <c r="I38" s="987"/>
    </row>
    <row r="39" spans="1:9" ht="25.5">
      <c r="A39" s="935"/>
      <c r="B39" s="1233" t="s">
        <v>594</v>
      </c>
      <c r="C39" s="1070" t="s">
        <v>595</v>
      </c>
      <c r="D39" s="1253"/>
      <c r="E39" s="11">
        <v>4439</v>
      </c>
      <c r="F39" s="12">
        <v>0</v>
      </c>
      <c r="G39" s="11">
        <f>SUM(E39:F39)</f>
        <v>4439</v>
      </c>
      <c r="H39" s="1234" t="s">
        <v>638</v>
      </c>
      <c r="I39" s="987"/>
    </row>
    <row r="40" spans="1:9">
      <c r="A40" s="1254" t="s">
        <v>656</v>
      </c>
      <c r="B40" s="1255">
        <v>0.108</v>
      </c>
      <c r="C40" s="1065" t="s">
        <v>619</v>
      </c>
      <c r="D40" s="11"/>
      <c r="E40" s="11">
        <f>SUM(E39:E39)</f>
        <v>4439</v>
      </c>
      <c r="F40" s="12">
        <f>SUM(F39:F39)</f>
        <v>0</v>
      </c>
      <c r="G40" s="11">
        <f>SUM(G39:G39)</f>
        <v>4439</v>
      </c>
      <c r="H40" s="1230"/>
      <c r="I40" s="987"/>
    </row>
    <row r="41" spans="1:9">
      <c r="A41" s="926" t="s">
        <v>656</v>
      </c>
      <c r="B41" s="1256">
        <v>3475</v>
      </c>
      <c r="C41" s="937" t="s">
        <v>52</v>
      </c>
      <c r="D41" s="11"/>
      <c r="E41" s="11">
        <f>E40</f>
        <v>4439</v>
      </c>
      <c r="F41" s="12">
        <f>F40</f>
        <v>0</v>
      </c>
      <c r="G41" s="11">
        <f>G40</f>
        <v>4439</v>
      </c>
      <c r="H41" s="1230"/>
      <c r="I41" s="987"/>
    </row>
    <row r="42" spans="1:9">
      <c r="A42" s="939" t="s">
        <v>656</v>
      </c>
      <c r="B42" s="940"/>
      <c r="C42" s="475" t="s">
        <v>660</v>
      </c>
      <c r="D42" s="932"/>
      <c r="E42" s="932">
        <f>E41+E35</f>
        <v>38276</v>
      </c>
      <c r="F42" s="13">
        <f>F41+F35</f>
        <v>0</v>
      </c>
      <c r="G42" s="932">
        <f>G41+G35</f>
        <v>38276</v>
      </c>
      <c r="H42" s="1229"/>
      <c r="I42" s="987"/>
    </row>
    <row r="43" spans="1:9">
      <c r="A43" s="939" t="s">
        <v>656</v>
      </c>
      <c r="B43" s="939"/>
      <c r="C43" s="475" t="s">
        <v>657</v>
      </c>
      <c r="D43" s="932"/>
      <c r="E43" s="932">
        <f>E42</f>
        <v>38276</v>
      </c>
      <c r="F43" s="13">
        <f>F42</f>
        <v>0</v>
      </c>
      <c r="G43" s="932">
        <f>G42</f>
        <v>38276</v>
      </c>
      <c r="H43" s="1229"/>
      <c r="I43" s="987"/>
    </row>
    <row r="44" spans="1:9">
      <c r="B44" s="1459" t="s">
        <v>552</v>
      </c>
      <c r="C44" s="1460"/>
      <c r="D44" s="929"/>
      <c r="E44" s="929"/>
      <c r="F44" s="9"/>
      <c r="G44" s="929"/>
      <c r="H44" s="1229"/>
      <c r="I44" s="987"/>
    </row>
    <row r="45" spans="1:9" ht="40.5" customHeight="1">
      <c r="A45" s="598"/>
      <c r="B45" s="1458" t="s">
        <v>553</v>
      </c>
      <c r="C45" s="1458"/>
      <c r="D45" s="1458"/>
      <c r="E45" s="1458"/>
      <c r="F45" s="1458"/>
      <c r="G45" s="1458"/>
      <c r="H45" s="1133"/>
    </row>
    <row r="49" spans="1:6" ht="13.5" thickBot="1"/>
    <row r="50" spans="1:6" ht="13.5" thickTop="1">
      <c r="A50" s="705"/>
      <c r="B50" s="704"/>
      <c r="C50" s="706"/>
      <c r="D50" s="704"/>
      <c r="E50" s="706"/>
      <c r="F50" s="707"/>
    </row>
    <row r="51" spans="1:6">
      <c r="A51" s="489"/>
      <c r="B51" s="232"/>
      <c r="C51" s="119"/>
      <c r="D51" s="119"/>
      <c r="E51" s="119"/>
      <c r="F51" s="119"/>
    </row>
    <row r="52" spans="1:6">
      <c r="A52" s="395"/>
      <c r="B52" s="395"/>
      <c r="C52" s="694"/>
      <c r="D52" s="693"/>
      <c r="E52" s="694"/>
      <c r="F52" s="395"/>
    </row>
  </sheetData>
  <autoFilter ref="A14:H35">
    <filterColumn colId="1" showButton="0"/>
    <filterColumn colId="2" showButton="0"/>
  </autoFilter>
  <customSheetViews>
    <customSheetView guid="{44B5F5DE-C96C-4269-969A-574D4EEEEEF5}" showPageBreaks="1" printArea="1" showAutoFilter="1" view="pageBreakPreview" showRuler="0" topLeftCell="A22">
      <selection activeCell="N33" sqref="N33"/>
      <pageMargins left="0.74803149606299202" right="0.74803149606299202" top="0.74803149606299202" bottom="3.63" header="0.35" footer="3"/>
      <printOptions horizontalCentered="1"/>
      <pageSetup paperSize="9" firstPageNumber="42" orientation="portrait" blackAndWhite="1" useFirstPageNumber="1" r:id="rId1"/>
      <headerFooter alignWithMargins="0">
        <oddHeader xml:space="preserve">&amp;C   </oddHeader>
        <oddFooter>&amp;C&amp;"Times New Roman,Bold"&amp;P</oddFooter>
      </headerFooter>
      <autoFilter ref="B1:I1"/>
    </customSheetView>
    <customSheetView guid="{51C53396-99BF-439E-80DF-007983187621}" showPageBreaks="1" printArea="1" showAutoFilter="1" view="pageBreakPreview" showRuler="0" topLeftCell="A39">
      <selection sqref="A1:IV65536"/>
      <rowBreaks count="17" manualBreakCount="17">
        <brk id="39" max="7" man="1"/>
        <brk id="58" max="7" man="1"/>
        <brk id="90" max="7" man="1"/>
        <brk id="92" max="7" man="1"/>
        <brk id="125" max="7" man="1"/>
        <brk id="129" max="7" man="1"/>
        <brk id="161" max="7" man="1"/>
        <brk id="190" max="7" man="1"/>
        <brk id="203" max="6" man="1"/>
        <brk id="244" max="16383" man="1"/>
        <brk id="275" max="16383" man="1"/>
        <brk id="311" max="16383" man="1"/>
        <brk id="330" max="6" man="1"/>
        <brk id="362" max="16383" man="1"/>
        <brk id="364" max="6" man="1"/>
        <brk id="405" max="16383" man="1"/>
        <brk id="445" max="16383" man="1"/>
      </rowBreaks>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autoFilter ref="B1:I1"/>
    </customSheetView>
    <customSheetView guid="{7CE36697-C418-4ED3-BCF0-EA686CB40E87}" showRuler="0" topLeftCell="A43">
      <selection activeCell="C214" sqref="C214"/>
      <rowBreaks count="14" manualBreakCount="14">
        <brk id="37" max="16383" man="1"/>
        <brk id="70" max="16383" man="1"/>
        <brk id="106" max="16383" man="1"/>
        <brk id="142" max="16383" man="1"/>
        <brk id="173" max="6" man="1"/>
        <brk id="207" max="6" man="1"/>
        <brk id="248" max="16383" man="1"/>
        <brk id="279" max="16383" man="1"/>
        <brk id="315" max="16383" man="1"/>
        <brk id="334" max="6" man="1"/>
        <brk id="366" max="16383" man="1"/>
        <brk id="368" max="6" man="1"/>
        <brk id="403" max="16383" man="1"/>
        <brk id="443" max="16383" man="1"/>
      </rowBreaks>
      <pageMargins left="0.74803149606299202" right="0.39370078740157499" top="0.74803149606299202" bottom="0.90551181102362199" header="0.511811023622047" footer="0.59055118110236204"/>
      <printOptions horizontalCentered="1"/>
      <pageSetup paperSize="9" scale="94" firstPageNumber="49" orientation="landscape" blackAndWhite="1" useFirstPageNumber="1" r:id="rId3"/>
      <headerFooter alignWithMargins="0">
        <oddHeader xml:space="preserve">&amp;C   </oddHeader>
        <oddFooter>&amp;C&amp;"Times New Roman,Bold"   Vol-IV     -    &amp;P</oddFooter>
      </headerFooter>
    </customSheetView>
    <customSheetView guid="{F7D04FF6-8BBF-4270-9EF9-DD67F24468EA}" showPageBreaks="1" printArea="1" showAutoFilter="1" view="pageBreakPreview" showRuler="0" topLeftCell="A381">
      <selection activeCell="A52" sqref="A52:IV52"/>
      <rowBreaks count="17" manualBreakCount="17">
        <brk id="35" max="7" man="1"/>
        <brk id="57" max="7" man="1"/>
        <brk id="70" max="7" man="1"/>
        <brk id="83" max="6" man="1"/>
        <brk id="119" max="7" man="1"/>
        <brk id="124" max="16383" man="1"/>
        <brk id="153" max="7" man="1"/>
        <brk id="155" max="16383" man="1"/>
        <brk id="188" max="7" man="1"/>
        <brk id="191" max="16383" man="1"/>
        <brk id="210" max="6" man="1"/>
        <brk id="241" max="7" man="1"/>
        <brk id="242" max="16383" man="1"/>
        <brk id="244" max="6" man="1"/>
        <brk id="268" max="7" man="1"/>
        <brk id="286" max="16383" man="1"/>
        <brk id="326" max="16383" man="1"/>
      </rowBreaks>
      <pageMargins left="0.74803149606299202" right="0.74803149606299202" top="0.74803149606299202" bottom="4.13" header="0.35" footer="3"/>
      <printOptions horizontalCentered="1"/>
      <pageSetup paperSize="9" firstPageNumber="140" orientation="portrait" blackAndWhite="1" useFirstPageNumber="1" r:id="rId4"/>
      <headerFooter alignWithMargins="0">
        <oddHeader xml:space="preserve">&amp;C   </oddHeader>
        <oddFooter>&amp;C&amp;"Times New Roman,Bold"&amp;P</oddFooter>
      </headerFooter>
      <autoFilter ref="B1:I1"/>
    </customSheetView>
    <customSheetView guid="{73C19A37-4EEB-4DC6-935E-CC3901B52293}" printArea="1" showRuler="0" topLeftCell="A380">
      <selection activeCell="B396" sqref="B396"/>
      <rowBreaks count="14" manualBreakCount="14">
        <brk id="37" max="16383" man="1"/>
        <brk id="70" max="16383" man="1"/>
        <brk id="106" max="16383" man="1"/>
        <brk id="142" max="16383" man="1"/>
        <brk id="173" max="6" man="1"/>
        <brk id="207" max="6" man="1"/>
        <brk id="248" max="16383" man="1"/>
        <brk id="279" max="16383" man="1"/>
        <brk id="315" max="16383" man="1"/>
        <brk id="334" max="6" man="1"/>
        <brk id="366" max="16383" man="1"/>
        <brk id="368" max="6" man="1"/>
        <brk id="403" max="16383" man="1"/>
        <brk id="443" max="16383" man="1"/>
      </rowBreaks>
      <pageMargins left="0.74803149606299202" right="0.39370078740157499" top="0.74803149606299202" bottom="0.90551181102362199" header="0.511811023622047" footer="0.59055118110236204"/>
      <printOptions horizontalCentered="1"/>
      <pageSetup paperSize="9" scale="94" firstPageNumber="49" orientation="landscape" blackAndWhite="1" useFirstPageNumber="1" r:id="rId5"/>
      <headerFooter alignWithMargins="0">
        <oddHeader xml:space="preserve">&amp;C   </oddHeader>
        <oddFooter>&amp;C&amp;"Times New Roman,Bold"   Vol-IV     -    &amp;P</oddFooter>
      </headerFooter>
    </customSheetView>
    <customSheetView guid="{63DB0950-E90F-4380-862C-985B5EB19119}" scale="175" showRuler="0" topLeftCell="B396">
      <selection activeCell="B416" sqref="B416"/>
      <rowBreaks count="14" manualBreakCount="14">
        <brk id="37" max="16383" man="1"/>
        <brk id="70" max="16383" man="1"/>
        <brk id="106" max="16383" man="1"/>
        <brk id="144" max="16383" man="1"/>
        <brk id="175" max="6" man="1"/>
        <brk id="209" max="6" man="1"/>
        <brk id="250" max="16383" man="1"/>
        <brk id="281" max="16383" man="1"/>
        <brk id="317" max="16383" man="1"/>
        <brk id="336" max="6" man="1"/>
        <brk id="368" max="16383" man="1"/>
        <brk id="370" max="6" man="1"/>
        <brk id="411" max="16383" man="1"/>
        <brk id="451" max="16383" man="1"/>
      </rowBreaks>
      <pageMargins left="0.74803149606299202" right="0.39370078740157499" top="0.74803149606299202" bottom="0.90551181102362199" header="0.511811023622047" footer="0.59055118110236204"/>
      <printOptions horizontalCentered="1"/>
      <pageSetup paperSize="9" scale="94" firstPageNumber="49" orientation="landscape" blackAndWhite="1" useFirstPageNumber="1" r:id="rId6"/>
      <headerFooter alignWithMargins="0">
        <oddHeader xml:space="preserve">&amp;C   </oddHeader>
        <oddFooter>&amp;C&amp;"Times New Roman,Bold"   Vol-IV     -    &amp;P</oddFooter>
      </headerFooter>
    </customSheetView>
    <customSheetView guid="{F13B090A-ECDA-4418-9F13-644A873400E7}" printArea="1" showRuler="0" topLeftCell="A10">
      <selection activeCell="J11" sqref="J11"/>
      <rowBreaks count="14" manualBreakCount="14">
        <brk id="37" max="16383" man="1"/>
        <brk id="70" max="16383" man="1"/>
        <brk id="106" max="16383" man="1"/>
        <brk id="142" max="16383" man="1"/>
        <brk id="173" max="6" man="1"/>
        <brk id="207" max="6" man="1"/>
        <brk id="248" max="16383" man="1"/>
        <brk id="279" max="16383" man="1"/>
        <brk id="315" max="16383" man="1"/>
        <brk id="334" max="6" man="1"/>
        <brk id="366" max="16383" man="1"/>
        <brk id="368" max="6" man="1"/>
        <brk id="403" max="16383" man="1"/>
        <brk id="443" max="16383" man="1"/>
      </rowBreaks>
      <pageMargins left="0.74803149606299202" right="0.39370078740157499" top="0.74803149606299202" bottom="0.90551181102362199" header="0.511811023622047" footer="0.59055118110236204"/>
      <printOptions horizontalCentered="1"/>
      <pageSetup paperSize="9" scale="94" firstPageNumber="49" orientation="landscape" blackAndWhite="1" useFirstPageNumber="1" r:id="rId7"/>
      <headerFooter alignWithMargins="0">
        <oddHeader xml:space="preserve">&amp;C   </oddHeader>
        <oddFooter>&amp;C&amp;"Times New Roman,Bold"   Vol-IV     -    &amp;P</oddFooter>
      </headerFooter>
    </customSheetView>
    <customSheetView guid="{9AB94DEC-E115-4D58-A012-E99EA3B9CE7A}" showPageBreaks="1" printArea="1" showAutoFilter="1" view="pageBreakPreview" showRuler="0" topLeftCell="A16">
      <selection activeCell="C30" sqref="C30"/>
      <pageMargins left="0.74803149606299202" right="0.74803149606299202" top="0.74803149606299202" bottom="3.63" header="0.35" footer="3"/>
      <printOptions horizontalCentered="1"/>
      <pageSetup paperSize="9" firstPageNumber="42" orientation="portrait" blackAndWhite="1" useFirstPageNumber="1" r:id="rId8"/>
      <headerFooter alignWithMargins="0">
        <oddHeader xml:space="preserve">&amp;C   </oddHeader>
        <oddFooter>&amp;C&amp;"Times New Roman,Bold"&amp;P</oddFooter>
      </headerFooter>
      <autoFilter ref="B1:I1"/>
    </customSheetView>
  </customSheetViews>
  <mergeCells count="8">
    <mergeCell ref="A1:G1"/>
    <mergeCell ref="A4:G4"/>
    <mergeCell ref="B5:G5"/>
    <mergeCell ref="B13:G13"/>
    <mergeCell ref="B45:G45"/>
    <mergeCell ref="B14:D14"/>
    <mergeCell ref="A2:G2"/>
    <mergeCell ref="B44:C44"/>
  </mergeCells>
  <phoneticPr fontId="25" type="noConversion"/>
  <printOptions horizontalCentered="1"/>
  <pageMargins left="0.74803149606299202" right="0.74803149606299202" top="0.74803149606299202" bottom="3.63" header="0.35" footer="3"/>
  <pageSetup paperSize="9" firstPageNumber="42" orientation="portrait" blackAndWhite="1" useFirstPageNumber="1" r:id="rId9"/>
  <headerFooter alignWithMargins="0">
    <oddHeader xml:space="preserve">&amp;C   </oddHeader>
    <oddFooter>&amp;C&amp;"Times New Roman,Bold"&amp;P</oddFooter>
  </headerFooter>
</worksheet>
</file>

<file path=xl/worksheets/sheet28.xml><?xml version="1.0" encoding="utf-8"?>
<worksheet xmlns="http://schemas.openxmlformats.org/spreadsheetml/2006/main" xmlns:r="http://schemas.openxmlformats.org/officeDocument/2006/relationships">
  <sheetPr syncVertical="1" syncRef="A1" transitionEvaluation="1" codeName="Sheet45"/>
  <dimension ref="A1:K37"/>
  <sheetViews>
    <sheetView view="pageBreakPreview" zoomScaleSheetLayoutView="115" workbookViewId="0">
      <selection activeCell="A34" sqref="A34:J45"/>
    </sheetView>
  </sheetViews>
  <sheetFormatPr defaultColWidth="11" defaultRowHeight="12.75"/>
  <cols>
    <col min="1" max="1" width="6.42578125" style="622" customWidth="1"/>
    <col min="2" max="2" width="8.5703125" style="624" customWidth="1"/>
    <col min="3" max="3" width="34.5703125" style="623" customWidth="1"/>
    <col min="4" max="4" width="6.28515625" style="617" customWidth="1"/>
    <col min="5" max="5" width="9.42578125" style="617" customWidth="1"/>
    <col min="6" max="6" width="10.7109375" style="617" customWidth="1"/>
    <col min="7" max="7" width="8.140625" style="617" customWidth="1"/>
    <col min="8" max="8" width="3.140625" style="606" customWidth="1"/>
    <col min="9" max="16384" width="11" style="606"/>
  </cols>
  <sheetData>
    <row r="1" spans="1:7">
      <c r="A1" s="1463" t="s">
        <v>32</v>
      </c>
      <c r="B1" s="1464"/>
      <c r="C1" s="1464"/>
      <c r="D1" s="1464"/>
      <c r="E1" s="1464"/>
      <c r="F1" s="1464"/>
      <c r="G1" s="1464"/>
    </row>
    <row r="2" spans="1:7">
      <c r="A2" s="1465" t="s">
        <v>33</v>
      </c>
      <c r="B2" s="1466"/>
      <c r="C2" s="1466"/>
      <c r="D2" s="1466"/>
      <c r="E2" s="1466"/>
      <c r="F2" s="1466"/>
      <c r="G2" s="1466"/>
    </row>
    <row r="3" spans="1:7">
      <c r="A3" s="1314"/>
      <c r="B3" s="1315"/>
      <c r="C3" s="1315"/>
      <c r="D3" s="1315"/>
      <c r="E3" s="1315"/>
      <c r="F3" s="1315"/>
      <c r="G3" s="1315"/>
    </row>
    <row r="4" spans="1:7">
      <c r="A4" s="1396" t="s">
        <v>596</v>
      </c>
      <c r="B4" s="1396"/>
      <c r="C4" s="1396"/>
      <c r="D4" s="1396"/>
      <c r="E4" s="1396"/>
      <c r="F4" s="1396"/>
      <c r="G4" s="1396"/>
    </row>
    <row r="5" spans="1:7" ht="13.5">
      <c r="A5" s="541"/>
      <c r="B5" s="1397"/>
      <c r="C5" s="1397"/>
      <c r="D5" s="1397"/>
      <c r="E5" s="1397"/>
      <c r="F5" s="1397"/>
      <c r="G5" s="1397"/>
    </row>
    <row r="6" spans="1:7">
      <c r="A6" s="541"/>
      <c r="B6" s="359"/>
      <c r="C6" s="359"/>
      <c r="D6" s="708"/>
      <c r="E6" s="709" t="s">
        <v>502</v>
      </c>
      <c r="F6" s="709" t="s">
        <v>503</v>
      </c>
      <c r="G6" s="709" t="s">
        <v>718</v>
      </c>
    </row>
    <row r="7" spans="1:7">
      <c r="A7" s="541"/>
      <c r="B7" s="711" t="s">
        <v>504</v>
      </c>
      <c r="C7" s="359" t="s">
        <v>774</v>
      </c>
      <c r="D7" s="712" t="s">
        <v>657</v>
      </c>
      <c r="E7" s="361">
        <v>3269407</v>
      </c>
      <c r="F7" s="1199">
        <v>0</v>
      </c>
      <c r="G7" s="361">
        <f>SUM(E7:F7)</f>
        <v>3269407</v>
      </c>
    </row>
    <row r="8" spans="1:7">
      <c r="A8" s="541"/>
      <c r="B8" s="711" t="s">
        <v>505</v>
      </c>
      <c r="C8" s="714" t="s">
        <v>506</v>
      </c>
      <c r="D8" s="715"/>
      <c r="E8" s="362"/>
      <c r="F8" s="1257"/>
      <c r="G8" s="362"/>
    </row>
    <row r="9" spans="1:7">
      <c r="A9" s="541"/>
      <c r="B9" s="711"/>
      <c r="C9" s="714" t="s">
        <v>711</v>
      </c>
      <c r="D9" s="715" t="s">
        <v>657</v>
      </c>
      <c r="E9" s="362">
        <f>SUM(G30)</f>
        <v>20316</v>
      </c>
      <c r="F9" s="1199">
        <v>0</v>
      </c>
      <c r="G9" s="362">
        <f>SUM(E9:F9)</f>
        <v>20316</v>
      </c>
    </row>
    <row r="10" spans="1:7">
      <c r="A10" s="541"/>
      <c r="B10" s="718" t="s">
        <v>656</v>
      </c>
      <c r="C10" s="359" t="s">
        <v>673</v>
      </c>
      <c r="D10" s="719" t="s">
        <v>657</v>
      </c>
      <c r="E10" s="720">
        <f>SUM(E7:E9)</f>
        <v>3289723</v>
      </c>
      <c r="F10" s="1218">
        <f>SUM(F7:F9)</f>
        <v>0</v>
      </c>
      <c r="G10" s="720">
        <f>SUM(E10:F10)</f>
        <v>3289723</v>
      </c>
    </row>
    <row r="11" spans="1:7">
      <c r="A11" s="541"/>
      <c r="B11" s="711"/>
      <c r="C11" s="359"/>
      <c r="D11" s="360"/>
      <c r="E11" s="360"/>
      <c r="F11" s="712"/>
      <c r="G11" s="360"/>
    </row>
    <row r="12" spans="1:7">
      <c r="A12" s="541"/>
      <c r="B12" s="711" t="s">
        <v>546</v>
      </c>
      <c r="C12" s="359" t="s">
        <v>547</v>
      </c>
      <c r="D12" s="359"/>
      <c r="E12" s="359"/>
      <c r="F12" s="723"/>
      <c r="G12" s="359"/>
    </row>
    <row r="13" spans="1:7" ht="13.5" thickBot="1">
      <c r="A13" s="725"/>
      <c r="B13" s="1394" t="s">
        <v>129</v>
      </c>
      <c r="C13" s="1394"/>
      <c r="D13" s="1394"/>
      <c r="E13" s="1394"/>
      <c r="F13" s="1394"/>
      <c r="G13" s="1394"/>
    </row>
    <row r="14" spans="1:7" ht="14.25" thickTop="1" thickBot="1">
      <c r="A14" s="725"/>
      <c r="B14" s="1399" t="s">
        <v>557</v>
      </c>
      <c r="C14" s="1399"/>
      <c r="D14" s="1399"/>
      <c r="E14" s="696" t="s">
        <v>658</v>
      </c>
      <c r="F14" s="696" t="s">
        <v>558</v>
      </c>
      <c r="G14" s="729" t="s">
        <v>718</v>
      </c>
    </row>
    <row r="15" spans="1:7" ht="13.5" thickTop="1">
      <c r="A15" s="607"/>
      <c r="B15" s="608"/>
      <c r="C15" s="609"/>
      <c r="D15" s="610"/>
      <c r="E15" s="610"/>
      <c r="F15" s="610"/>
      <c r="G15" s="611"/>
    </row>
    <row r="16" spans="1:7">
      <c r="A16" s="607"/>
      <c r="B16" s="608"/>
      <c r="C16" s="609" t="s">
        <v>660</v>
      </c>
      <c r="D16" s="610"/>
      <c r="E16" s="610"/>
      <c r="F16" s="689"/>
      <c r="G16" s="611"/>
    </row>
    <row r="17" spans="1:11">
      <c r="A17" s="612" t="s">
        <v>661</v>
      </c>
      <c r="B17" s="613">
        <v>2515</v>
      </c>
      <c r="C17" s="614" t="s">
        <v>413</v>
      </c>
      <c r="D17" s="619"/>
      <c r="E17" s="618"/>
      <c r="F17" s="690"/>
      <c r="G17" s="618"/>
    </row>
    <row r="18" spans="1:11">
      <c r="A18" s="612"/>
      <c r="B18" s="615">
        <v>0.10100000000000001</v>
      </c>
      <c r="C18" s="614" t="s">
        <v>414</v>
      </c>
      <c r="D18" s="619"/>
      <c r="E18" s="618"/>
      <c r="F18" s="690"/>
      <c r="G18" s="618"/>
    </row>
    <row r="19" spans="1:11">
      <c r="A19" s="612"/>
      <c r="B19" s="620">
        <v>0.44</v>
      </c>
      <c r="C19" s="616" t="s">
        <v>663</v>
      </c>
      <c r="D19" s="619"/>
      <c r="E19" s="618"/>
      <c r="F19" s="690"/>
      <c r="G19" s="618"/>
    </row>
    <row r="20" spans="1:11">
      <c r="A20" s="612"/>
      <c r="B20" s="621" t="s">
        <v>629</v>
      </c>
      <c r="C20" s="616" t="s">
        <v>667</v>
      </c>
      <c r="D20" s="163"/>
      <c r="E20" s="35">
        <v>360</v>
      </c>
      <c r="F20" s="148">
        <v>0</v>
      </c>
      <c r="G20" s="8">
        <f>E20</f>
        <v>360</v>
      </c>
      <c r="H20" s="606" t="s">
        <v>417</v>
      </c>
    </row>
    <row r="21" spans="1:11">
      <c r="A21" s="612" t="s">
        <v>656</v>
      </c>
      <c r="B21" s="620">
        <v>0.44</v>
      </c>
      <c r="C21" s="616" t="s">
        <v>663</v>
      </c>
      <c r="D21" s="163"/>
      <c r="E21" s="138">
        <f>SUM(E20:E20)</f>
        <v>360</v>
      </c>
      <c r="F21" s="137">
        <f>SUM(F20:F20)</f>
        <v>0</v>
      </c>
      <c r="G21" s="138">
        <f>SUM(G20:G20)</f>
        <v>360</v>
      </c>
    </row>
    <row r="22" spans="1:11">
      <c r="A22" s="612" t="s">
        <v>656</v>
      </c>
      <c r="B22" s="615">
        <v>0.10100000000000001</v>
      </c>
      <c r="C22" s="614" t="s">
        <v>414</v>
      </c>
      <c r="D22" s="9"/>
      <c r="E22" s="10">
        <f>E21</f>
        <v>360</v>
      </c>
      <c r="F22" s="13">
        <f>F21</f>
        <v>0</v>
      </c>
      <c r="G22" s="10">
        <f>G21</f>
        <v>360</v>
      </c>
    </row>
    <row r="23" spans="1:11">
      <c r="A23" s="612"/>
      <c r="B23" s="615"/>
      <c r="C23" s="614"/>
      <c r="D23" s="9"/>
      <c r="E23" s="8"/>
      <c r="F23" s="9"/>
      <c r="G23" s="8"/>
    </row>
    <row r="24" spans="1:11" ht="25.5">
      <c r="A24" s="171"/>
      <c r="B24" s="225">
        <v>0.19600000000000001</v>
      </c>
      <c r="C24" s="144" t="s">
        <v>228</v>
      </c>
      <c r="D24" s="120"/>
      <c r="E24" s="8"/>
      <c r="F24" s="9"/>
      <c r="G24" s="8"/>
      <c r="H24" s="112"/>
    </row>
    <row r="25" spans="1:11" ht="25.5">
      <c r="A25" s="171"/>
      <c r="B25" s="155">
        <v>61</v>
      </c>
      <c r="C25" s="133" t="s">
        <v>229</v>
      </c>
      <c r="D25" s="120"/>
      <c r="E25" s="8"/>
      <c r="F25" s="9"/>
      <c r="G25" s="8"/>
      <c r="H25" s="112"/>
    </row>
    <row r="26" spans="1:11">
      <c r="A26" s="171"/>
      <c r="B26" s="155" t="s">
        <v>230</v>
      </c>
      <c r="C26" s="133" t="s">
        <v>388</v>
      </c>
      <c r="D26" s="120"/>
      <c r="E26" s="8">
        <v>19956</v>
      </c>
      <c r="F26" s="9">
        <v>0</v>
      </c>
      <c r="G26" s="8">
        <f>E26</f>
        <v>19956</v>
      </c>
      <c r="H26" s="112" t="s">
        <v>759</v>
      </c>
    </row>
    <row r="27" spans="1:11" ht="25.5">
      <c r="A27" s="171" t="s">
        <v>656</v>
      </c>
      <c r="B27" s="155">
        <v>61</v>
      </c>
      <c r="C27" s="133" t="s">
        <v>229</v>
      </c>
      <c r="D27" s="120"/>
      <c r="E27" s="10">
        <f t="shared" ref="E27:G28" si="0">E26</f>
        <v>19956</v>
      </c>
      <c r="F27" s="13">
        <f t="shared" si="0"/>
        <v>0</v>
      </c>
      <c r="G27" s="10">
        <f t="shared" si="0"/>
        <v>19956</v>
      </c>
      <c r="H27" s="112"/>
    </row>
    <row r="28" spans="1:11" ht="25.5">
      <c r="A28" s="171" t="s">
        <v>656</v>
      </c>
      <c r="B28" s="225">
        <v>0.19600000000000001</v>
      </c>
      <c r="C28" s="144" t="s">
        <v>228</v>
      </c>
      <c r="D28" s="120"/>
      <c r="E28" s="10">
        <f t="shared" si="0"/>
        <v>19956</v>
      </c>
      <c r="F28" s="13">
        <f t="shared" si="0"/>
        <v>0</v>
      </c>
      <c r="G28" s="10">
        <f t="shared" si="0"/>
        <v>19956</v>
      </c>
      <c r="H28" s="112"/>
    </row>
    <row r="29" spans="1:11" ht="25.5">
      <c r="A29" s="612" t="s">
        <v>656</v>
      </c>
      <c r="B29" s="613">
        <v>2515</v>
      </c>
      <c r="C29" s="614" t="s">
        <v>243</v>
      </c>
      <c r="D29" s="12"/>
      <c r="E29" s="10">
        <f>E22+E28</f>
        <v>20316</v>
      </c>
      <c r="F29" s="13">
        <f>F22+F28</f>
        <v>0</v>
      </c>
      <c r="G29" s="10">
        <f>G22+G28</f>
        <v>20316</v>
      </c>
    </row>
    <row r="30" spans="1:11">
      <c r="A30" s="1353" t="s">
        <v>656</v>
      </c>
      <c r="B30" s="625"/>
      <c r="C30" s="626" t="s">
        <v>660</v>
      </c>
      <c r="D30" s="627"/>
      <c r="E30" s="138">
        <f t="shared" ref="E30:G31" si="1">E29</f>
        <v>20316</v>
      </c>
      <c r="F30" s="137">
        <f t="shared" si="1"/>
        <v>0</v>
      </c>
      <c r="G30" s="138">
        <f t="shared" si="1"/>
        <v>20316</v>
      </c>
    </row>
    <row r="31" spans="1:11" s="747" customFormat="1">
      <c r="A31" s="1202" t="s">
        <v>656</v>
      </c>
      <c r="B31" s="962"/>
      <c r="C31" s="962" t="s">
        <v>657</v>
      </c>
      <c r="D31" s="962"/>
      <c r="E31" s="1258">
        <f t="shared" si="1"/>
        <v>20316</v>
      </c>
      <c r="F31" s="128">
        <f t="shared" si="1"/>
        <v>0</v>
      </c>
      <c r="G31" s="1258">
        <f t="shared" si="1"/>
        <v>20316</v>
      </c>
      <c r="H31" s="760"/>
      <c r="I31" s="760"/>
      <c r="J31" s="760"/>
      <c r="K31" s="760"/>
    </row>
    <row r="33" spans="2:7" ht="29.25" customHeight="1">
      <c r="B33" s="1461" t="s">
        <v>598</v>
      </c>
      <c r="C33" s="1461"/>
      <c r="D33" s="1462"/>
      <c r="E33" s="1462"/>
      <c r="F33" s="1462"/>
      <c r="G33" s="1462"/>
    </row>
    <row r="34" spans="2:7" ht="13.5" thickBot="1"/>
    <row r="35" spans="2:7" ht="13.5" thickTop="1">
      <c r="B35" s="705"/>
      <c r="C35" s="704"/>
      <c r="D35" s="706"/>
      <c r="E35" s="704"/>
      <c r="F35" s="706"/>
      <c r="G35" s="707"/>
    </row>
    <row r="37" spans="2:7">
      <c r="B37" s="290"/>
      <c r="C37" s="290"/>
      <c r="D37" s="292"/>
      <c r="E37" s="290"/>
      <c r="F37" s="290"/>
      <c r="G37" s="290"/>
    </row>
  </sheetData>
  <customSheetViews>
    <customSheetView guid="{44B5F5DE-C96C-4269-969A-574D4EEEEEF5}" showPageBreaks="1" printArea="1" view="pageBreakPreview" showRuler="0" topLeftCell="A10">
      <selection activeCell="I26" sqref="I26"/>
      <pageMargins left="0.74803149606299202" right="0.74803149606299202" top="0.74803149606299202" bottom="3.63" header="0.35" footer="3"/>
      <printOptions horizontalCentered="1"/>
      <pageSetup paperSize="9" firstPageNumber="44" fitToHeight="14" orientation="portrait" blackAndWhite="1" useFirstPageNumber="1" r:id="rId1"/>
      <headerFooter alignWithMargins="0">
        <oddHeader xml:space="preserve">&amp;C   </oddHeader>
        <oddFooter>&amp;C&amp;"Times New Roman,Bold"&amp;P</oddFooter>
      </headerFooter>
    </customSheetView>
    <customSheetView guid="{51C53396-99BF-439E-80DF-007983187621}" scale="115" showPageBreaks="1" printArea="1" view="pageBreakPreview" showRuler="0" topLeftCell="A14">
      <selection activeCell="J30" sqref="J30"/>
      <pageMargins left="0.74803149606299202" right="0.74803149606299202" top="0.74803149606299202" bottom="4.13" header="0.35" footer="3"/>
      <printOptions horizontalCentered="1"/>
      <pageSetup paperSize="9" fitToHeight="14" orientation="portrait" blackAndWhite="1" useFirstPageNumber="1" r:id="rId2"/>
      <headerFooter alignWithMargins="0">
        <oddHeader xml:space="preserve">&amp;C   </oddHeader>
        <oddFooter>&amp;C&amp;P</oddFooter>
      </headerFooter>
    </customSheetView>
    <customSheetView guid="{7CE36697-C418-4ED3-BCF0-EA686CB40E87}" showRuler="0" topLeftCell="A289">
      <selection activeCell="B316" sqref="B316:G316"/>
      <pageMargins left="0.74803149606299202" right="0.39370078740157499" top="0.74803149606299202" bottom="0.90551181102362199" header="0.511811023622047" footer="0.59055118110236204"/>
      <printOptions horizontalCentered="1"/>
      <pageSetup paperSize="9" firstPageNumber="64" fitToHeight="14" orientation="landscape" blackAndWhite="1" useFirstPageNumber="1" r:id="rId3"/>
      <headerFooter alignWithMargins="0">
        <oddHeader xml:space="preserve">&amp;C   </oddHeader>
        <oddFooter>&amp;C&amp;"Times New Roman,Bold"   Vol-IV     -    &amp;P</oddFooter>
      </headerFooter>
    </customSheetView>
    <customSheetView guid="{F7D04FF6-8BBF-4270-9EF9-DD67F24468EA}" scale="115" showPageBreaks="1" printArea="1" view="pageBreakPreview" showRuler="0" topLeftCell="A49">
      <selection activeCell="B81" sqref="B81:G81"/>
      <pageMargins left="0.74803149606299202" right="0.74803149606299202" top="0.74803149606299202" bottom="4.13" header="0.35" footer="3"/>
      <printOptions horizontalCentered="1"/>
      <pageSetup paperSize="9" firstPageNumber="147" fitToHeight="14" orientation="portrait" blackAndWhite="1" useFirstPageNumber="1" r:id="rId4"/>
      <headerFooter alignWithMargins="0">
        <oddHeader xml:space="preserve">&amp;C   </oddHeader>
        <oddFooter>&amp;C&amp;"Times New Roman,Bold"&amp;P</oddFooter>
      </headerFooter>
    </customSheetView>
    <customSheetView guid="{73C19A37-4EEB-4DC6-935E-CC3901B52293}" showRuler="0" topLeftCell="A289">
      <selection activeCell="B316" sqref="B316:G316"/>
      <pageMargins left="0.74803149606299202" right="0.39370078740157499" top="0.74803149606299202" bottom="0.90551181102362199" header="0.511811023622047" footer="0.59055118110236204"/>
      <printOptions horizontalCentered="1"/>
      <pageSetup paperSize="9" firstPageNumber="64" fitToHeight="14" orientation="landscape" blackAndWhite="1" useFirstPageNumber="1" r:id="rId5"/>
      <headerFooter alignWithMargins="0">
        <oddHeader xml:space="preserve">&amp;C   </oddHeader>
        <oddFooter>&amp;C&amp;"Times New Roman,Bold"   Vol-IV     -    &amp;P</oddFooter>
      </headerFooter>
    </customSheetView>
    <customSheetView guid="{63DB0950-E90F-4380-862C-985B5EB19119}" showRuler="0">
      <selection activeCell="B12" sqref="B12:G12"/>
      <pageMargins left="0.74803149606299202" right="0.39370078740157499" top="0.74803149606299202" bottom="0.90551181102362199" header="0.511811023622047" footer="0.59055118110236204"/>
      <printOptions horizontalCentered="1"/>
      <pageSetup paperSize="9" firstPageNumber="64" fitToHeight="14" orientation="landscape" blackAndWhite="1" useFirstPageNumber="1" r:id="rId6"/>
      <headerFooter alignWithMargins="0">
        <oddHeader xml:space="preserve">&amp;C   </oddHeader>
        <oddFooter>&amp;C&amp;"Times New Roman,Bold"   Vol-IV     -    &amp;P</oddFooter>
      </headerFooter>
    </customSheetView>
    <customSheetView guid="{F13B090A-ECDA-4418-9F13-644A873400E7}" showRuler="0" topLeftCell="A289">
      <selection activeCell="B316" sqref="B316:G316"/>
      <pageMargins left="0.74803149606299202" right="0.39370078740157499" top="0.74803149606299202" bottom="0.90551181102362199" header="0.511811023622047" footer="0.59055118110236204"/>
      <printOptions horizontalCentered="1"/>
      <pageSetup paperSize="9" firstPageNumber="64" fitToHeight="14" orientation="landscape" blackAndWhite="1" useFirstPageNumber="1" r:id="rId7"/>
      <headerFooter alignWithMargins="0">
        <oddHeader xml:space="preserve">&amp;C   </oddHeader>
        <oddFooter>&amp;C&amp;"Times New Roman,Bold"   Vol-IV     -    &amp;P</oddFooter>
      </headerFooter>
    </customSheetView>
    <customSheetView guid="{9AB94DEC-E115-4D58-A012-E99EA3B9CE7A}" showPageBreaks="1" printArea="1" view="pageBreakPreview" showRuler="0" topLeftCell="A4">
      <selection activeCell="C21" sqref="C21"/>
      <pageMargins left="0.74803149606299202" right="0.74803149606299202" top="0.74803149606299202" bottom="3.63" header="0.35" footer="3"/>
      <printOptions horizontalCentered="1"/>
      <pageSetup paperSize="9" firstPageNumber="44" fitToHeight="14" orientation="portrait" blackAndWhite="1" useFirstPageNumber="1" r:id="rId8"/>
      <headerFooter alignWithMargins="0">
        <oddHeader xml:space="preserve">&amp;C   </oddHeader>
        <oddFooter>&amp;C&amp;"Times New Roman,Bold"&amp;P</oddFooter>
      </headerFooter>
    </customSheetView>
  </customSheetViews>
  <mergeCells count="7">
    <mergeCell ref="B33:G33"/>
    <mergeCell ref="B14:D14"/>
    <mergeCell ref="A1:G1"/>
    <mergeCell ref="A2:G2"/>
    <mergeCell ref="A4:G4"/>
    <mergeCell ref="B5:G5"/>
    <mergeCell ref="B13:G13"/>
  </mergeCells>
  <phoneticPr fontId="25" type="noConversion"/>
  <printOptions horizontalCentered="1"/>
  <pageMargins left="0.74803149606299202" right="0.74803149606299202" top="0.74803149606299202" bottom="3.63" header="0.35" footer="3"/>
  <pageSetup paperSize="9" firstPageNumber="44" fitToHeight="14" orientation="portrait" blackAndWhite="1" useFirstPageNumber="1" r:id="rId9"/>
  <headerFooter alignWithMargins="0">
    <oddHeader xml:space="preserve">&amp;C   </oddHeader>
    <oddFooter>&amp;C&amp;"Times New Roman,Bold"&amp;P</oddFooter>
  </headerFooter>
</worksheet>
</file>

<file path=xl/worksheets/sheet29.xml><?xml version="1.0" encoding="utf-8"?>
<worksheet xmlns="http://schemas.openxmlformats.org/spreadsheetml/2006/main" xmlns:r="http://schemas.openxmlformats.org/officeDocument/2006/relationships">
  <sheetPr codeName="Sheet46"/>
  <dimension ref="A1:G304"/>
  <sheetViews>
    <sheetView topLeftCell="A16" zoomScaleSheetLayoutView="100" workbookViewId="0">
      <selection activeCell="E25" sqref="E25"/>
    </sheetView>
  </sheetViews>
  <sheetFormatPr defaultColWidth="12.42578125" defaultRowHeight="12.75"/>
  <cols>
    <col min="1" max="1" width="6.42578125" style="685" customWidth="1"/>
    <col min="2" max="2" width="8.140625" style="685" customWidth="1"/>
    <col min="3" max="3" width="34.5703125" style="290" customWidth="1"/>
    <col min="4" max="4" width="8.5703125" style="292" customWidth="1"/>
    <col min="5" max="5" width="9.42578125" style="292" customWidth="1"/>
    <col min="6" max="6" width="8.42578125" style="292" customWidth="1"/>
    <col min="7" max="7" width="8.5703125" style="292" customWidth="1"/>
    <col min="8" max="16384" width="12.42578125" style="290"/>
  </cols>
  <sheetData>
    <row r="1" spans="1:7" ht="14.25" customHeight="1">
      <c r="A1" s="1467" t="s">
        <v>268</v>
      </c>
      <c r="B1" s="1468"/>
      <c r="C1" s="1468"/>
      <c r="D1" s="1468"/>
      <c r="E1" s="1468"/>
      <c r="F1" s="1468"/>
      <c r="G1" s="1468"/>
    </row>
    <row r="2" spans="1:7">
      <c r="A2" s="1467" t="s">
        <v>269</v>
      </c>
      <c r="B2" s="1468"/>
      <c r="C2" s="1468"/>
      <c r="D2" s="1468"/>
      <c r="E2" s="1468"/>
      <c r="F2" s="1468"/>
      <c r="G2" s="1468"/>
    </row>
    <row r="3" spans="1:7">
      <c r="A3" s="1437" t="s">
        <v>620</v>
      </c>
      <c r="B3" s="1437"/>
      <c r="C3" s="1437"/>
      <c r="D3" s="1437"/>
      <c r="E3" s="1437"/>
      <c r="F3" s="1437"/>
      <c r="G3" s="1437"/>
    </row>
    <row r="4" spans="1:7" ht="13.5">
      <c r="A4" s="245"/>
      <c r="B4" s="1438"/>
      <c r="C4" s="1438"/>
      <c r="D4" s="1438"/>
      <c r="E4" s="1438"/>
      <c r="F4" s="1438"/>
      <c r="G4" s="1438"/>
    </row>
    <row r="5" spans="1:7">
      <c r="A5" s="245"/>
      <c r="B5" s="244"/>
      <c r="C5" s="244"/>
      <c r="D5" s="246"/>
      <c r="E5" s="247" t="s">
        <v>502</v>
      </c>
      <c r="F5" s="247" t="s">
        <v>503</v>
      </c>
      <c r="G5" s="247" t="s">
        <v>718</v>
      </c>
    </row>
    <row r="6" spans="1:7">
      <c r="A6" s="245"/>
      <c r="B6" s="248" t="s">
        <v>504</v>
      </c>
      <c r="C6" s="359" t="s">
        <v>774</v>
      </c>
      <c r="D6" s="249" t="s">
        <v>657</v>
      </c>
      <c r="E6" s="250">
        <v>47284</v>
      </c>
      <c r="F6" s="250">
        <v>0</v>
      </c>
      <c r="G6" s="250">
        <f>SUM(E6:F6)</f>
        <v>47284</v>
      </c>
    </row>
    <row r="7" spans="1:7">
      <c r="A7" s="245"/>
      <c r="B7" s="248" t="s">
        <v>505</v>
      </c>
      <c r="C7" s="714" t="s">
        <v>506</v>
      </c>
      <c r="D7" s="251"/>
      <c r="E7" s="252"/>
      <c r="F7" s="252"/>
      <c r="G7" s="252"/>
    </row>
    <row r="8" spans="1:7">
      <c r="A8" s="245"/>
      <c r="B8" s="248"/>
      <c r="C8" s="714" t="s">
        <v>711</v>
      </c>
      <c r="D8" s="251" t="s">
        <v>657</v>
      </c>
      <c r="E8" s="252">
        <v>0</v>
      </c>
      <c r="F8" s="253">
        <f>G41</f>
        <v>0</v>
      </c>
      <c r="G8" s="252">
        <f>SUM(E8:F8)</f>
        <v>0</v>
      </c>
    </row>
    <row r="9" spans="1:7">
      <c r="A9" s="245"/>
      <c r="B9" s="254" t="s">
        <v>656</v>
      </c>
      <c r="C9" s="359" t="s">
        <v>775</v>
      </c>
      <c r="D9" s="255" t="s">
        <v>657</v>
      </c>
      <c r="E9" s="256">
        <f>SUM(E6:E8)</f>
        <v>47284</v>
      </c>
      <c r="F9" s="256">
        <f>SUM(F6:F8)</f>
        <v>0</v>
      </c>
      <c r="G9" s="256">
        <f>SUM(E9:F9)</f>
        <v>47284</v>
      </c>
    </row>
    <row r="10" spans="1:7">
      <c r="A10" s="245"/>
      <c r="B10" s="248"/>
      <c r="C10" s="244"/>
      <c r="D10" s="257"/>
      <c r="E10" s="257"/>
      <c r="F10" s="249"/>
      <c r="G10" s="257"/>
    </row>
    <row r="11" spans="1:7">
      <c r="A11" s="245"/>
      <c r="B11" s="248" t="s">
        <v>546</v>
      </c>
      <c r="C11" s="244" t="s">
        <v>547</v>
      </c>
      <c r="D11" s="244"/>
      <c r="E11" s="244"/>
      <c r="F11" s="258"/>
      <c r="G11" s="244"/>
    </row>
    <row r="12" spans="1:7" s="1" customFormat="1" ht="13.5" thickBot="1">
      <c r="A12" s="259"/>
      <c r="B12" s="1394" t="s">
        <v>129</v>
      </c>
      <c r="C12" s="1394"/>
      <c r="D12" s="1394"/>
      <c r="E12" s="1394"/>
      <c r="F12" s="1394"/>
      <c r="G12" s="1394"/>
    </row>
    <row r="13" spans="1:7" s="1" customFormat="1" ht="14.25" thickTop="1" thickBot="1">
      <c r="A13" s="259"/>
      <c r="B13" s="1435" t="s">
        <v>557</v>
      </c>
      <c r="C13" s="1435"/>
      <c r="D13" s="1435"/>
      <c r="E13" s="260" t="s">
        <v>658</v>
      </c>
      <c r="F13" s="260" t="s">
        <v>558</v>
      </c>
      <c r="G13" s="262" t="s">
        <v>718</v>
      </c>
    </row>
    <row r="14" spans="1:7" s="1" customFormat="1" ht="13.5" thickTop="1">
      <c r="A14" s="628"/>
      <c r="B14" s="5"/>
      <c r="C14" s="629"/>
      <c r="D14" s="630"/>
      <c r="E14" s="630"/>
      <c r="F14" s="630"/>
      <c r="G14" s="630"/>
    </row>
    <row r="15" spans="1:7" s="1" customFormat="1" ht="9" customHeight="1">
      <c r="A15" s="631"/>
      <c r="B15" s="4"/>
      <c r="C15" s="522"/>
      <c r="D15" s="6"/>
      <c r="E15" s="6"/>
      <c r="F15" s="6"/>
      <c r="G15" s="6"/>
    </row>
    <row r="16" spans="1:7" ht="14.1" customHeight="1">
      <c r="A16" s="632"/>
      <c r="B16" s="632"/>
      <c r="C16" s="546" t="s">
        <v>660</v>
      </c>
      <c r="D16" s="633"/>
      <c r="E16" s="633"/>
      <c r="F16" s="633"/>
      <c r="G16" s="633"/>
    </row>
    <row r="17" spans="1:7" ht="25.5">
      <c r="A17" s="634" t="s">
        <v>661</v>
      </c>
      <c r="B17" s="635">
        <v>2045</v>
      </c>
      <c r="C17" s="531" t="s">
        <v>731</v>
      </c>
      <c r="D17" s="636"/>
      <c r="E17" s="636"/>
      <c r="F17" s="636"/>
      <c r="G17" s="636"/>
    </row>
    <row r="18" spans="1:7">
      <c r="A18" s="634"/>
      <c r="B18" s="637">
        <v>0.191</v>
      </c>
      <c r="C18" s="531" t="s">
        <v>270</v>
      </c>
      <c r="D18" s="636"/>
      <c r="E18" s="636"/>
      <c r="F18" s="636"/>
      <c r="G18" s="636"/>
    </row>
    <row r="19" spans="1:7">
      <c r="A19" s="634"/>
      <c r="B19" s="638">
        <v>60</v>
      </c>
      <c r="C19" s="533" t="s">
        <v>772</v>
      </c>
      <c r="D19" s="636"/>
      <c r="E19" s="636"/>
      <c r="F19" s="636"/>
      <c r="G19" s="636"/>
    </row>
    <row r="20" spans="1:7">
      <c r="A20" s="634"/>
      <c r="B20" s="639">
        <v>1</v>
      </c>
      <c r="C20" s="533" t="s">
        <v>166</v>
      </c>
      <c r="D20" s="640"/>
      <c r="E20" s="640"/>
      <c r="F20" s="640"/>
      <c r="G20" s="640"/>
    </row>
    <row r="21" spans="1:7">
      <c r="A21" s="634"/>
      <c r="B21" s="641" t="s">
        <v>167</v>
      </c>
      <c r="C21" s="290" t="s">
        <v>40</v>
      </c>
      <c r="D21" s="9">
        <v>0</v>
      </c>
      <c r="E21" s="9">
        <v>0</v>
      </c>
      <c r="F21" s="9">
        <v>0</v>
      </c>
      <c r="G21" s="9">
        <v>0</v>
      </c>
    </row>
    <row r="22" spans="1:7">
      <c r="A22" s="634" t="s">
        <v>656</v>
      </c>
      <c r="B22" s="638">
        <v>60</v>
      </c>
      <c r="C22" s="533" t="s">
        <v>772</v>
      </c>
      <c r="D22" s="13">
        <f>D21</f>
        <v>0</v>
      </c>
      <c r="E22" s="13">
        <f>E21</f>
        <v>0</v>
      </c>
      <c r="F22" s="13">
        <f>F21</f>
        <v>0</v>
      </c>
      <c r="G22" s="13">
        <f>G21</f>
        <v>0</v>
      </c>
    </row>
    <row r="23" spans="1:7">
      <c r="A23" s="634"/>
      <c r="B23" s="635"/>
      <c r="C23" s="531"/>
      <c r="D23" s="640"/>
      <c r="E23" s="642"/>
      <c r="F23" s="642"/>
      <c r="G23" s="642"/>
    </row>
    <row r="24" spans="1:7">
      <c r="A24" s="634"/>
      <c r="B24" s="643">
        <v>61</v>
      </c>
      <c r="C24" s="533" t="s">
        <v>773</v>
      </c>
      <c r="D24" s="636"/>
      <c r="E24" s="636"/>
      <c r="F24" s="636"/>
      <c r="G24" s="636"/>
    </row>
    <row r="25" spans="1:7">
      <c r="A25" s="634"/>
      <c r="B25" s="639">
        <v>1</v>
      </c>
      <c r="C25" s="533" t="s">
        <v>166</v>
      </c>
      <c r="D25" s="636"/>
      <c r="E25" s="636"/>
      <c r="F25" s="636"/>
      <c r="G25" s="636"/>
    </row>
    <row r="26" spans="1:7">
      <c r="A26" s="634"/>
      <c r="B26" s="641" t="s">
        <v>168</v>
      </c>
      <c r="C26" s="290" t="s">
        <v>40</v>
      </c>
      <c r="D26" s="36">
        <v>0</v>
      </c>
      <c r="E26" s="36">
        <v>0</v>
      </c>
      <c r="F26" s="36">
        <v>0</v>
      </c>
      <c r="G26" s="36">
        <v>0</v>
      </c>
    </row>
    <row r="27" spans="1:7">
      <c r="A27" s="634" t="s">
        <v>656</v>
      </c>
      <c r="B27" s="643">
        <v>61</v>
      </c>
      <c r="C27" s="533" t="s">
        <v>773</v>
      </c>
      <c r="D27" s="13">
        <f>D26</f>
        <v>0</v>
      </c>
      <c r="E27" s="13">
        <f>E26</f>
        <v>0</v>
      </c>
      <c r="F27" s="13">
        <f>F26</f>
        <v>0</v>
      </c>
      <c r="G27" s="13">
        <f>G26</f>
        <v>0</v>
      </c>
    </row>
    <row r="28" spans="1:7" ht="12.95" customHeight="1">
      <c r="A28" s="634" t="s">
        <v>656</v>
      </c>
      <c r="B28" s="637">
        <v>0.191</v>
      </c>
      <c r="C28" s="531" t="s">
        <v>270</v>
      </c>
      <c r="D28" s="12">
        <f>D22+D27</f>
        <v>0</v>
      </c>
      <c r="E28" s="12">
        <f>E22+E27</f>
        <v>0</v>
      </c>
      <c r="F28" s="12">
        <f>F22+F27</f>
        <v>0</v>
      </c>
      <c r="G28" s="12">
        <f>G22+G27</f>
        <v>0</v>
      </c>
    </row>
    <row r="29" spans="1:7" ht="25.5">
      <c r="A29" s="634" t="s">
        <v>656</v>
      </c>
      <c r="B29" s="635">
        <v>2045</v>
      </c>
      <c r="C29" s="531" t="s">
        <v>731</v>
      </c>
      <c r="D29" s="12">
        <f>D28</f>
        <v>0</v>
      </c>
      <c r="E29" s="12">
        <f>E28</f>
        <v>0</v>
      </c>
      <c r="F29" s="12">
        <f>F28</f>
        <v>0</v>
      </c>
      <c r="G29" s="12">
        <f>G28</f>
        <v>0</v>
      </c>
    </row>
    <row r="30" spans="1:7">
      <c r="A30" s="634"/>
      <c r="B30" s="634"/>
      <c r="C30" s="634"/>
      <c r="D30" s="165"/>
      <c r="E30" s="640"/>
      <c r="F30" s="640"/>
      <c r="G30" s="640"/>
    </row>
    <row r="31" spans="1:7">
      <c r="A31" s="634" t="s">
        <v>661</v>
      </c>
      <c r="B31" s="644">
        <v>2059</v>
      </c>
      <c r="C31" s="535" t="s">
        <v>420</v>
      </c>
      <c r="D31" s="642"/>
      <c r="E31" s="642"/>
      <c r="F31" s="642"/>
      <c r="G31" s="642"/>
    </row>
    <row r="32" spans="1:7">
      <c r="A32" s="645"/>
      <c r="B32" s="645">
        <v>80</v>
      </c>
      <c r="C32" s="545" t="s">
        <v>734</v>
      </c>
      <c r="D32" s="642"/>
      <c r="E32" s="642"/>
      <c r="F32" s="642"/>
      <c r="G32" s="642"/>
    </row>
    <row r="33" spans="1:7">
      <c r="A33" s="645"/>
      <c r="B33" s="646">
        <v>80.191000000000003</v>
      </c>
      <c r="C33" s="531" t="s">
        <v>270</v>
      </c>
      <c r="D33" s="642"/>
      <c r="E33" s="642"/>
      <c r="F33" s="642"/>
      <c r="G33" s="642"/>
    </row>
    <row r="34" spans="1:7">
      <c r="A34" s="645"/>
      <c r="B34" s="647">
        <v>62</v>
      </c>
      <c r="C34" s="545" t="s">
        <v>423</v>
      </c>
      <c r="D34" s="642"/>
      <c r="E34" s="642"/>
      <c r="F34" s="642"/>
      <c r="G34" s="642"/>
    </row>
    <row r="35" spans="1:7">
      <c r="A35" s="645"/>
      <c r="B35" s="647">
        <v>1</v>
      </c>
      <c r="C35" s="533" t="s">
        <v>166</v>
      </c>
      <c r="D35" s="642"/>
      <c r="E35" s="642"/>
      <c r="F35" s="642"/>
      <c r="G35" s="642"/>
    </row>
    <row r="36" spans="1:7">
      <c r="A36" s="648"/>
      <c r="B36" s="649" t="s">
        <v>169</v>
      </c>
      <c r="C36" s="650" t="s">
        <v>40</v>
      </c>
      <c r="D36" s="12">
        <v>0</v>
      </c>
      <c r="E36" s="12">
        <v>0</v>
      </c>
      <c r="F36" s="12">
        <v>0</v>
      </c>
      <c r="G36" s="12">
        <v>0</v>
      </c>
    </row>
    <row r="37" spans="1:7">
      <c r="A37" s="645" t="s">
        <v>656</v>
      </c>
      <c r="B37" s="646">
        <v>80.191000000000003</v>
      </c>
      <c r="C37" s="531" t="s">
        <v>270</v>
      </c>
      <c r="D37" s="12">
        <f>D36</f>
        <v>0</v>
      </c>
      <c r="E37" s="12">
        <f>E36</f>
        <v>0</v>
      </c>
      <c r="F37" s="12">
        <f>F36</f>
        <v>0</v>
      </c>
      <c r="G37" s="12">
        <f>G36</f>
        <v>0</v>
      </c>
    </row>
    <row r="38" spans="1:7">
      <c r="A38" s="645"/>
      <c r="B38" s="651"/>
      <c r="C38" s="545"/>
      <c r="D38" s="642"/>
      <c r="E38" s="642"/>
      <c r="F38" s="642"/>
      <c r="G38" s="642"/>
    </row>
    <row r="39" spans="1:7" ht="25.5">
      <c r="A39" s="645"/>
      <c r="B39" s="646">
        <v>80.191999999999993</v>
      </c>
      <c r="C39" s="531" t="s">
        <v>170</v>
      </c>
      <c r="D39" s="8"/>
      <c r="E39" s="642"/>
      <c r="F39" s="8"/>
      <c r="G39" s="642"/>
    </row>
    <row r="40" spans="1:7">
      <c r="A40" s="645"/>
      <c r="B40" s="647">
        <v>62</v>
      </c>
      <c r="C40" s="545" t="s">
        <v>423</v>
      </c>
      <c r="D40" s="8"/>
      <c r="E40" s="642"/>
      <c r="F40" s="8"/>
      <c r="G40" s="642"/>
    </row>
    <row r="41" spans="1:7" ht="15" customHeight="1">
      <c r="A41" s="645"/>
      <c r="B41" s="647">
        <v>2</v>
      </c>
      <c r="C41" s="545" t="s">
        <v>171</v>
      </c>
      <c r="D41" s="642"/>
      <c r="E41" s="642"/>
      <c r="F41" s="642"/>
      <c r="G41" s="642"/>
    </row>
    <row r="42" spans="1:7" ht="15" customHeight="1">
      <c r="A42" s="645"/>
      <c r="B42" s="651" t="s">
        <v>172</v>
      </c>
      <c r="C42" s="290" t="s">
        <v>40</v>
      </c>
      <c r="D42" s="9">
        <v>0</v>
      </c>
      <c r="E42" s="9">
        <v>0</v>
      </c>
      <c r="F42" s="9">
        <v>0</v>
      </c>
      <c r="G42" s="9">
        <v>0</v>
      </c>
    </row>
    <row r="43" spans="1:7" ht="25.5">
      <c r="A43" s="645" t="s">
        <v>656</v>
      </c>
      <c r="B43" s="646">
        <v>80.191999999999993</v>
      </c>
      <c r="C43" s="531" t="s">
        <v>170</v>
      </c>
      <c r="D43" s="13">
        <f>D42</f>
        <v>0</v>
      </c>
      <c r="E43" s="13">
        <f>E42</f>
        <v>0</v>
      </c>
      <c r="F43" s="13">
        <f>F42</f>
        <v>0</v>
      </c>
      <c r="G43" s="13">
        <f>G42</f>
        <v>0</v>
      </c>
    </row>
    <row r="44" spans="1:7">
      <c r="A44" s="645"/>
      <c r="B44" s="651"/>
      <c r="C44" s="545"/>
      <c r="D44" s="642"/>
      <c r="E44" s="642"/>
      <c r="F44" s="642"/>
      <c r="G44" s="642"/>
    </row>
    <row r="45" spans="1:7" ht="25.5">
      <c r="A45" s="645"/>
      <c r="B45" s="646">
        <v>80.192999999999998</v>
      </c>
      <c r="C45" s="531" t="s">
        <v>173</v>
      </c>
      <c r="D45" s="642"/>
      <c r="E45" s="642"/>
      <c r="F45" s="642"/>
      <c r="G45" s="642"/>
    </row>
    <row r="46" spans="1:7">
      <c r="A46" s="645"/>
      <c r="B46" s="647">
        <v>62</v>
      </c>
      <c r="C46" s="545" t="s">
        <v>423</v>
      </c>
      <c r="D46" s="642"/>
      <c r="E46" s="642"/>
      <c r="F46" s="642"/>
      <c r="G46" s="642"/>
    </row>
    <row r="47" spans="1:7">
      <c r="A47" s="645"/>
      <c r="B47" s="651">
        <v>3</v>
      </c>
      <c r="C47" s="545" t="s">
        <v>174</v>
      </c>
      <c r="D47" s="642"/>
      <c r="E47" s="642"/>
      <c r="F47" s="642"/>
      <c r="G47" s="642"/>
    </row>
    <row r="48" spans="1:7">
      <c r="A48" s="645"/>
      <c r="B48" s="651" t="s">
        <v>175</v>
      </c>
      <c r="C48" s="290" t="s">
        <v>40</v>
      </c>
      <c r="D48" s="9">
        <v>0</v>
      </c>
      <c r="E48" s="9">
        <v>0</v>
      </c>
      <c r="F48" s="9">
        <v>0</v>
      </c>
      <c r="G48" s="9">
        <v>0</v>
      </c>
    </row>
    <row r="49" spans="1:7">
      <c r="A49" s="645"/>
      <c r="B49" s="651">
        <v>4</v>
      </c>
      <c r="C49" s="545" t="s">
        <v>176</v>
      </c>
      <c r="D49" s="642"/>
      <c r="E49" s="642"/>
      <c r="F49" s="642"/>
      <c r="G49" s="642"/>
    </row>
    <row r="50" spans="1:7">
      <c r="A50" s="645"/>
      <c r="B50" s="651" t="s">
        <v>177</v>
      </c>
      <c r="C50" s="290" t="s">
        <v>40</v>
      </c>
      <c r="D50" s="9">
        <v>0</v>
      </c>
      <c r="E50" s="9">
        <v>0</v>
      </c>
      <c r="F50" s="9">
        <v>0</v>
      </c>
      <c r="G50" s="9">
        <v>0</v>
      </c>
    </row>
    <row r="51" spans="1:7">
      <c r="A51" s="645"/>
      <c r="B51" s="651">
        <v>5</v>
      </c>
      <c r="C51" s="290" t="s">
        <v>178</v>
      </c>
      <c r="D51" s="642"/>
      <c r="E51" s="642"/>
      <c r="F51" s="642"/>
      <c r="G51" s="642"/>
    </row>
    <row r="52" spans="1:7">
      <c r="A52" s="645"/>
      <c r="B52" s="651" t="s">
        <v>179</v>
      </c>
      <c r="C52" s="290" t="s">
        <v>40</v>
      </c>
      <c r="D52" s="9">
        <v>0</v>
      </c>
      <c r="E52" s="9">
        <v>0</v>
      </c>
      <c r="F52" s="9">
        <v>0</v>
      </c>
      <c r="G52" s="9">
        <v>0</v>
      </c>
    </row>
    <row r="53" spans="1:7">
      <c r="A53" s="645"/>
      <c r="B53" s="651">
        <v>6</v>
      </c>
      <c r="C53" s="290" t="s">
        <v>180</v>
      </c>
      <c r="D53" s="642"/>
      <c r="E53" s="642"/>
      <c r="F53" s="642"/>
      <c r="G53" s="642"/>
    </row>
    <row r="54" spans="1:7">
      <c r="A54" s="645"/>
      <c r="B54" s="651" t="s">
        <v>181</v>
      </c>
      <c r="C54" s="290" t="s">
        <v>40</v>
      </c>
      <c r="D54" s="9">
        <v>0</v>
      </c>
      <c r="E54" s="9">
        <v>0</v>
      </c>
      <c r="F54" s="9">
        <v>0</v>
      </c>
      <c r="G54" s="9">
        <v>0</v>
      </c>
    </row>
    <row r="55" spans="1:7">
      <c r="A55" s="645"/>
      <c r="B55" s="651">
        <v>7</v>
      </c>
      <c r="C55" s="290" t="s">
        <v>182</v>
      </c>
      <c r="D55" s="642"/>
      <c r="E55" s="642"/>
      <c r="F55" s="642"/>
      <c r="G55" s="642"/>
    </row>
    <row r="56" spans="1:7">
      <c r="A56" s="645"/>
      <c r="B56" s="651" t="s">
        <v>183</v>
      </c>
      <c r="C56" s="290" t="s">
        <v>40</v>
      </c>
      <c r="D56" s="9">
        <v>0</v>
      </c>
      <c r="E56" s="9">
        <v>0</v>
      </c>
      <c r="F56" s="9">
        <v>0</v>
      </c>
      <c r="G56" s="9">
        <v>0</v>
      </c>
    </row>
    <row r="57" spans="1:7">
      <c r="A57" s="645" t="s">
        <v>656</v>
      </c>
      <c r="B57" s="647">
        <v>53</v>
      </c>
      <c r="C57" s="545" t="s">
        <v>423</v>
      </c>
      <c r="D57" s="13">
        <f>D48+D50+D52+D54+D56</f>
        <v>0</v>
      </c>
      <c r="E57" s="13">
        <f>E48+E50+E52+E54+E56</f>
        <v>0</v>
      </c>
      <c r="F57" s="13">
        <f>F48+F50+F52+F54+F56</f>
        <v>0</v>
      </c>
      <c r="G57" s="13">
        <f>G48+G50+G52+G54+G56</f>
        <v>0</v>
      </c>
    </row>
    <row r="58" spans="1:7" ht="25.5">
      <c r="A58" s="645" t="s">
        <v>656</v>
      </c>
      <c r="B58" s="646">
        <v>80.192999999999998</v>
      </c>
      <c r="C58" s="531" t="s">
        <v>173</v>
      </c>
      <c r="D58" s="12">
        <f>D57</f>
        <v>0</v>
      </c>
      <c r="E58" s="12">
        <f>E57</f>
        <v>0</v>
      </c>
      <c r="F58" s="12">
        <f>F57</f>
        <v>0</v>
      </c>
      <c r="G58" s="12">
        <f>G57</f>
        <v>0</v>
      </c>
    </row>
    <row r="59" spans="1:7" ht="15" customHeight="1">
      <c r="A59" s="645" t="s">
        <v>656</v>
      </c>
      <c r="B59" s="647">
        <v>80</v>
      </c>
      <c r="C59" s="545" t="s">
        <v>734</v>
      </c>
      <c r="D59" s="13">
        <f>D58+D43+D37</f>
        <v>0</v>
      </c>
      <c r="E59" s="13">
        <f>E58+E43+E37</f>
        <v>0</v>
      </c>
      <c r="F59" s="13">
        <f>F58+F43+F37</f>
        <v>0</v>
      </c>
      <c r="G59" s="13">
        <f>G58+G43+G37</f>
        <v>0</v>
      </c>
    </row>
    <row r="60" spans="1:7" ht="15" customHeight="1">
      <c r="A60" s="634" t="s">
        <v>656</v>
      </c>
      <c r="B60" s="635">
        <v>2059</v>
      </c>
      <c r="C60" s="531" t="s">
        <v>420</v>
      </c>
      <c r="D60" s="13">
        <f>D59</f>
        <v>0</v>
      </c>
      <c r="E60" s="13">
        <f>E59</f>
        <v>0</v>
      </c>
      <c r="F60" s="13">
        <f>F59</f>
        <v>0</v>
      </c>
      <c r="G60" s="13">
        <f>G59</f>
        <v>0</v>
      </c>
    </row>
    <row r="61" spans="1:7" ht="15" customHeight="1">
      <c r="A61" s="634"/>
      <c r="B61" s="635"/>
      <c r="C61" s="533"/>
      <c r="D61" s="652"/>
      <c r="E61" s="652"/>
      <c r="F61" s="652"/>
      <c r="G61" s="652"/>
    </row>
    <row r="62" spans="1:7" ht="15" customHeight="1">
      <c r="A62" s="634" t="s">
        <v>661</v>
      </c>
      <c r="B62" s="635">
        <v>2215</v>
      </c>
      <c r="C62" s="531" t="s">
        <v>48</v>
      </c>
      <c r="D62" s="652"/>
      <c r="E62" s="652"/>
      <c r="F62" s="652"/>
      <c r="G62" s="652"/>
    </row>
    <row r="63" spans="1:7" ht="15" customHeight="1">
      <c r="A63" s="634"/>
      <c r="B63" s="653">
        <v>2</v>
      </c>
      <c r="C63" s="533" t="s">
        <v>617</v>
      </c>
      <c r="D63" s="654"/>
      <c r="E63" s="654"/>
      <c r="F63" s="654"/>
      <c r="G63" s="654"/>
    </row>
    <row r="64" spans="1:7" ht="15" customHeight="1">
      <c r="A64" s="634"/>
      <c r="B64" s="655">
        <v>2.1909999999999998</v>
      </c>
      <c r="C64" s="531" t="s">
        <v>270</v>
      </c>
      <c r="D64" s="654"/>
      <c r="E64" s="654"/>
      <c r="F64" s="654"/>
      <c r="G64" s="654"/>
    </row>
    <row r="65" spans="1:7">
      <c r="A65" s="656"/>
      <c r="B65" s="657">
        <v>63</v>
      </c>
      <c r="C65" s="658" t="s">
        <v>715</v>
      </c>
      <c r="D65" s="659"/>
      <c r="E65" s="659"/>
      <c r="F65" s="659"/>
      <c r="G65" s="659"/>
    </row>
    <row r="66" spans="1:7" ht="15" customHeight="1">
      <c r="A66" s="634"/>
      <c r="B66" s="647">
        <v>1</v>
      </c>
      <c r="C66" s="533" t="s">
        <v>166</v>
      </c>
      <c r="D66" s="654"/>
      <c r="E66" s="654"/>
      <c r="F66" s="654"/>
      <c r="G66" s="654"/>
    </row>
    <row r="67" spans="1:7" ht="15" customHeight="1">
      <c r="A67" s="634"/>
      <c r="B67" s="641" t="s">
        <v>184</v>
      </c>
      <c r="C67" s="290" t="s">
        <v>40</v>
      </c>
      <c r="D67" s="36">
        <v>0</v>
      </c>
      <c r="E67" s="36">
        <v>0</v>
      </c>
      <c r="F67" s="36">
        <v>0</v>
      </c>
      <c r="G67" s="36">
        <v>0</v>
      </c>
    </row>
    <row r="68" spans="1:7" ht="15" customHeight="1">
      <c r="A68" s="634" t="s">
        <v>656</v>
      </c>
      <c r="B68" s="655">
        <v>2.1909999999999998</v>
      </c>
      <c r="C68" s="531" t="s">
        <v>270</v>
      </c>
      <c r="D68" s="13">
        <f>D67</f>
        <v>0</v>
      </c>
      <c r="E68" s="13">
        <f>E67</f>
        <v>0</v>
      </c>
      <c r="F68" s="13">
        <f>F67</f>
        <v>0</v>
      </c>
      <c r="G68" s="13">
        <f>G67</f>
        <v>0</v>
      </c>
    </row>
    <row r="69" spans="1:7" ht="15" customHeight="1">
      <c r="A69" s="634"/>
      <c r="B69" s="643"/>
      <c r="C69" s="545"/>
      <c r="D69" s="652"/>
      <c r="E69" s="652"/>
      <c r="F69" s="652"/>
      <c r="G69" s="652"/>
    </row>
    <row r="70" spans="1:7" ht="25.5">
      <c r="A70" s="634"/>
      <c r="B70" s="655">
        <v>2.1920000000000002</v>
      </c>
      <c r="C70" s="531" t="s">
        <v>170</v>
      </c>
      <c r="D70" s="652"/>
      <c r="E70" s="652"/>
      <c r="F70" s="652"/>
      <c r="G70" s="652"/>
    </row>
    <row r="71" spans="1:7" ht="15" customHeight="1">
      <c r="A71" s="634"/>
      <c r="B71" s="643">
        <v>63</v>
      </c>
      <c r="C71" s="545" t="s">
        <v>715</v>
      </c>
      <c r="D71" s="8"/>
      <c r="E71" s="652"/>
      <c r="F71" s="8"/>
      <c r="G71" s="652"/>
    </row>
    <row r="72" spans="1:7" ht="15" customHeight="1">
      <c r="A72" s="645"/>
      <c r="B72" s="647">
        <v>2</v>
      </c>
      <c r="C72" s="545" t="s">
        <v>171</v>
      </c>
      <c r="D72" s="8"/>
      <c r="E72" s="652"/>
      <c r="F72" s="8"/>
      <c r="G72" s="652"/>
    </row>
    <row r="73" spans="1:7" ht="15" customHeight="1">
      <c r="A73" s="645"/>
      <c r="B73" s="651" t="s">
        <v>185</v>
      </c>
      <c r="C73" s="290" t="s">
        <v>40</v>
      </c>
      <c r="D73" s="9">
        <v>0</v>
      </c>
      <c r="E73" s="9">
        <v>0</v>
      </c>
      <c r="F73" s="9">
        <v>0</v>
      </c>
      <c r="G73" s="9">
        <v>0</v>
      </c>
    </row>
    <row r="74" spans="1:7" ht="25.5">
      <c r="A74" s="645" t="s">
        <v>656</v>
      </c>
      <c r="B74" s="655">
        <v>2.1920000000000002</v>
      </c>
      <c r="C74" s="531" t="s">
        <v>170</v>
      </c>
      <c r="D74" s="13">
        <f>D73</f>
        <v>0</v>
      </c>
      <c r="E74" s="13">
        <f>E73</f>
        <v>0</v>
      </c>
      <c r="F74" s="13">
        <f>F73</f>
        <v>0</v>
      </c>
      <c r="G74" s="13">
        <f>G73</f>
        <v>0</v>
      </c>
    </row>
    <row r="75" spans="1:7">
      <c r="A75" s="645"/>
      <c r="B75" s="655"/>
      <c r="C75" s="531"/>
      <c r="D75" s="8"/>
      <c r="E75" s="8"/>
      <c r="F75" s="8"/>
      <c r="G75" s="8"/>
    </row>
    <row r="76" spans="1:7" ht="25.5">
      <c r="A76" s="645"/>
      <c r="B76" s="655">
        <v>2.1930000000000001</v>
      </c>
      <c r="C76" s="531" t="s">
        <v>173</v>
      </c>
      <c r="D76" s="8"/>
      <c r="E76" s="8"/>
      <c r="F76" s="8"/>
      <c r="G76" s="8"/>
    </row>
    <row r="77" spans="1:7">
      <c r="A77" s="645"/>
      <c r="B77" s="643">
        <v>63</v>
      </c>
      <c r="C77" s="545" t="s">
        <v>715</v>
      </c>
      <c r="D77" s="8"/>
      <c r="E77" s="652"/>
      <c r="F77" s="8"/>
      <c r="G77" s="652"/>
    </row>
    <row r="78" spans="1:7">
      <c r="A78" s="645"/>
      <c r="B78" s="651">
        <v>3</v>
      </c>
      <c r="C78" s="545" t="s">
        <v>174</v>
      </c>
      <c r="D78" s="8"/>
      <c r="E78" s="652"/>
      <c r="F78" s="8"/>
      <c r="G78" s="652"/>
    </row>
    <row r="79" spans="1:7">
      <c r="A79" s="645"/>
      <c r="B79" s="651" t="s">
        <v>186</v>
      </c>
      <c r="C79" s="290" t="s">
        <v>40</v>
      </c>
      <c r="D79" s="9">
        <v>0</v>
      </c>
      <c r="E79" s="9">
        <v>0</v>
      </c>
      <c r="F79" s="9">
        <v>0</v>
      </c>
      <c r="G79" s="9">
        <v>0</v>
      </c>
    </row>
    <row r="80" spans="1:7">
      <c r="A80" s="645"/>
      <c r="B80" s="651">
        <v>4</v>
      </c>
      <c r="C80" s="545" t="s">
        <v>176</v>
      </c>
      <c r="D80" s="8"/>
      <c r="E80" s="652"/>
      <c r="F80" s="8"/>
      <c r="G80" s="652"/>
    </row>
    <row r="81" spans="1:7">
      <c r="A81" s="645"/>
      <c r="B81" s="651" t="s">
        <v>187</v>
      </c>
      <c r="C81" s="290" t="s">
        <v>40</v>
      </c>
      <c r="D81" s="9">
        <v>0</v>
      </c>
      <c r="E81" s="9">
        <v>0</v>
      </c>
      <c r="F81" s="9">
        <v>0</v>
      </c>
      <c r="G81" s="9">
        <v>0</v>
      </c>
    </row>
    <row r="82" spans="1:7">
      <c r="A82" s="645"/>
      <c r="B82" s="651">
        <v>5</v>
      </c>
      <c r="C82" s="290" t="s">
        <v>178</v>
      </c>
      <c r="D82" s="8"/>
      <c r="E82" s="652"/>
      <c r="F82" s="8"/>
      <c r="G82" s="652"/>
    </row>
    <row r="83" spans="1:7">
      <c r="A83" s="645"/>
      <c r="B83" s="651" t="s">
        <v>188</v>
      </c>
      <c r="C83" s="290" t="s">
        <v>40</v>
      </c>
      <c r="D83" s="9">
        <v>0</v>
      </c>
      <c r="E83" s="9">
        <v>0</v>
      </c>
      <c r="F83" s="9">
        <v>0</v>
      </c>
      <c r="G83" s="9">
        <v>0</v>
      </c>
    </row>
    <row r="84" spans="1:7">
      <c r="A84" s="645"/>
      <c r="B84" s="651">
        <v>6</v>
      </c>
      <c r="C84" s="290" t="s">
        <v>180</v>
      </c>
      <c r="D84" s="8"/>
      <c r="E84" s="652"/>
      <c r="F84" s="8"/>
      <c r="G84" s="652"/>
    </row>
    <row r="85" spans="1:7">
      <c r="A85" s="645"/>
      <c r="B85" s="651" t="s">
        <v>189</v>
      </c>
      <c r="C85" s="290" t="s">
        <v>40</v>
      </c>
      <c r="D85" s="9">
        <v>0</v>
      </c>
      <c r="E85" s="9">
        <v>0</v>
      </c>
      <c r="F85" s="9">
        <v>0</v>
      </c>
      <c r="G85" s="9">
        <v>0</v>
      </c>
    </row>
    <row r="86" spans="1:7">
      <c r="A86" s="645"/>
      <c r="B86" s="651">
        <v>7</v>
      </c>
      <c r="C86" s="290" t="s">
        <v>182</v>
      </c>
      <c r="D86" s="8"/>
      <c r="E86" s="652"/>
      <c r="F86" s="8"/>
      <c r="G86" s="652"/>
    </row>
    <row r="87" spans="1:7">
      <c r="A87" s="645"/>
      <c r="B87" s="651" t="s">
        <v>646</v>
      </c>
      <c r="C87" s="290" t="s">
        <v>40</v>
      </c>
      <c r="D87" s="12">
        <v>0</v>
      </c>
      <c r="E87" s="12">
        <v>0</v>
      </c>
      <c r="F87" s="12">
        <v>0</v>
      </c>
      <c r="G87" s="12">
        <v>0</v>
      </c>
    </row>
    <row r="88" spans="1:7">
      <c r="A88" s="645" t="s">
        <v>656</v>
      </c>
      <c r="B88" s="643">
        <v>15</v>
      </c>
      <c r="C88" s="545" t="s">
        <v>715</v>
      </c>
      <c r="D88" s="12">
        <f>D79+D81+D83+D85+D87</f>
        <v>0</v>
      </c>
      <c r="E88" s="12">
        <f>E79+E81+E83+E85+E87</f>
        <v>0</v>
      </c>
      <c r="F88" s="12">
        <f>F79+F81+F83+F85+F87</f>
        <v>0</v>
      </c>
      <c r="G88" s="12">
        <f>G79+G81+G83+G85+G87</f>
        <v>0</v>
      </c>
    </row>
    <row r="89" spans="1:7" ht="25.5">
      <c r="A89" s="645" t="s">
        <v>656</v>
      </c>
      <c r="B89" s="655">
        <v>2.1930000000000001</v>
      </c>
      <c r="C89" s="531" t="s">
        <v>173</v>
      </c>
      <c r="D89" s="12">
        <f>D88</f>
        <v>0</v>
      </c>
      <c r="E89" s="12">
        <f>E88</f>
        <v>0</v>
      </c>
      <c r="F89" s="12">
        <f>F88</f>
        <v>0</v>
      </c>
      <c r="G89" s="12">
        <f>G88</f>
        <v>0</v>
      </c>
    </row>
    <row r="90" spans="1:7">
      <c r="A90" s="645" t="s">
        <v>656</v>
      </c>
      <c r="B90" s="653">
        <v>2</v>
      </c>
      <c r="C90" s="533" t="s">
        <v>617</v>
      </c>
      <c r="D90" s="12">
        <f>D68+D74+D89</f>
        <v>0</v>
      </c>
      <c r="E90" s="12">
        <f>E68+E74+E89</f>
        <v>0</v>
      </c>
      <c r="F90" s="12">
        <f>F68+F74+F89</f>
        <v>0</v>
      </c>
      <c r="G90" s="12">
        <f>G68+G74+G89</f>
        <v>0</v>
      </c>
    </row>
    <row r="91" spans="1:7" ht="15" customHeight="1">
      <c r="A91" s="634" t="s">
        <v>656</v>
      </c>
      <c r="B91" s="635">
        <v>2215</v>
      </c>
      <c r="C91" s="531" t="s">
        <v>48</v>
      </c>
      <c r="D91" s="13">
        <f>D90</f>
        <v>0</v>
      </c>
      <c r="E91" s="13">
        <f>E90</f>
        <v>0</v>
      </c>
      <c r="F91" s="13">
        <f>F90</f>
        <v>0</v>
      </c>
      <c r="G91" s="13">
        <f>G90</f>
        <v>0</v>
      </c>
    </row>
    <row r="92" spans="1:7">
      <c r="A92" s="634" t="s">
        <v>661</v>
      </c>
      <c r="B92" s="635">
        <v>2217</v>
      </c>
      <c r="C92" s="531" t="s">
        <v>764</v>
      </c>
      <c r="D92" s="654"/>
      <c r="E92" s="654"/>
      <c r="F92" s="654"/>
      <c r="G92" s="654"/>
    </row>
    <row r="93" spans="1:7" s="660" customFormat="1">
      <c r="A93" s="634"/>
      <c r="B93" s="653">
        <v>1</v>
      </c>
      <c r="C93" s="533" t="s">
        <v>25</v>
      </c>
      <c r="D93" s="654"/>
      <c r="E93" s="654"/>
      <c r="F93" s="654"/>
      <c r="G93" s="654"/>
    </row>
    <row r="94" spans="1:7" s="660" customFormat="1">
      <c r="A94" s="634"/>
      <c r="B94" s="655">
        <v>1.1910000000000001</v>
      </c>
      <c r="C94" s="531" t="s">
        <v>270</v>
      </c>
      <c r="D94" s="661"/>
      <c r="E94" s="661"/>
      <c r="F94" s="661"/>
      <c r="G94" s="661"/>
    </row>
    <row r="95" spans="1:7">
      <c r="A95" s="634"/>
      <c r="B95" s="532">
        <v>62</v>
      </c>
      <c r="C95" s="533" t="s">
        <v>423</v>
      </c>
      <c r="D95" s="35"/>
      <c r="E95" s="662"/>
      <c r="F95" s="35"/>
      <c r="G95" s="662"/>
    </row>
    <row r="96" spans="1:7">
      <c r="A96" s="634"/>
      <c r="B96" s="639">
        <v>1</v>
      </c>
      <c r="C96" s="533" t="s">
        <v>166</v>
      </c>
      <c r="D96" s="35"/>
      <c r="E96" s="35"/>
      <c r="F96" s="35"/>
      <c r="G96" s="35"/>
    </row>
    <row r="97" spans="1:7">
      <c r="A97" s="634"/>
      <c r="B97" s="641" t="s">
        <v>169</v>
      </c>
      <c r="C97" s="545" t="s">
        <v>40</v>
      </c>
      <c r="D97" s="36"/>
      <c r="E97" s="36"/>
      <c r="F97" s="35"/>
      <c r="G97" s="36"/>
    </row>
    <row r="98" spans="1:7">
      <c r="A98" s="634" t="s">
        <v>656</v>
      </c>
      <c r="B98" s="655">
        <v>1.1910000000000001</v>
      </c>
      <c r="C98" s="531" t="s">
        <v>270</v>
      </c>
      <c r="D98" s="13">
        <f t="shared" ref="D98:G99" si="0">D97</f>
        <v>0</v>
      </c>
      <c r="E98" s="13">
        <f t="shared" si="0"/>
        <v>0</v>
      </c>
      <c r="F98" s="10">
        <f t="shared" si="0"/>
        <v>0</v>
      </c>
      <c r="G98" s="13">
        <f t="shared" si="0"/>
        <v>0</v>
      </c>
    </row>
    <row r="99" spans="1:7">
      <c r="A99" s="634" t="s">
        <v>656</v>
      </c>
      <c r="B99" s="653">
        <v>1</v>
      </c>
      <c r="C99" s="533" t="s">
        <v>25</v>
      </c>
      <c r="D99" s="13">
        <f t="shared" si="0"/>
        <v>0</v>
      </c>
      <c r="E99" s="13">
        <f t="shared" si="0"/>
        <v>0</v>
      </c>
      <c r="F99" s="10">
        <f t="shared" si="0"/>
        <v>0</v>
      </c>
      <c r="G99" s="13">
        <f t="shared" si="0"/>
        <v>0</v>
      </c>
    </row>
    <row r="100" spans="1:7" ht="9" customHeight="1">
      <c r="A100" s="634"/>
      <c r="B100" s="663"/>
      <c r="C100" s="531"/>
      <c r="D100" s="652"/>
      <c r="E100" s="652"/>
      <c r="F100" s="652"/>
      <c r="G100" s="652"/>
    </row>
    <row r="101" spans="1:7">
      <c r="A101" s="634"/>
      <c r="B101" s="653">
        <v>5</v>
      </c>
      <c r="C101" s="533" t="s">
        <v>26</v>
      </c>
      <c r="D101" s="654"/>
      <c r="E101" s="654"/>
      <c r="F101" s="654"/>
      <c r="G101" s="654"/>
    </row>
    <row r="102" spans="1:7" ht="25.5">
      <c r="A102" s="634"/>
      <c r="B102" s="655">
        <v>5.1920000000000002</v>
      </c>
      <c r="C102" s="531" t="s">
        <v>170</v>
      </c>
      <c r="D102" s="8"/>
      <c r="E102" s="8"/>
      <c r="F102" s="8"/>
      <c r="G102" s="8"/>
    </row>
    <row r="103" spans="1:7">
      <c r="A103" s="634"/>
      <c r="B103" s="639">
        <v>64</v>
      </c>
      <c r="C103" s="533" t="s">
        <v>693</v>
      </c>
      <c r="D103" s="8"/>
      <c r="E103" s="8"/>
      <c r="F103" s="8"/>
      <c r="G103" s="8"/>
    </row>
    <row r="104" spans="1:7">
      <c r="A104" s="645"/>
      <c r="B104" s="647">
        <v>2</v>
      </c>
      <c r="C104" s="545" t="s">
        <v>171</v>
      </c>
      <c r="D104" s="8"/>
      <c r="E104" s="8"/>
      <c r="F104" s="8"/>
      <c r="G104" s="8"/>
    </row>
    <row r="105" spans="1:7">
      <c r="A105" s="645"/>
      <c r="B105" s="651" t="s">
        <v>647</v>
      </c>
      <c r="C105" s="290" t="s">
        <v>40</v>
      </c>
      <c r="D105" s="9"/>
      <c r="E105" s="9"/>
      <c r="F105" s="8"/>
      <c r="G105" s="9"/>
    </row>
    <row r="106" spans="1:7" ht="25.5">
      <c r="A106" s="645" t="s">
        <v>656</v>
      </c>
      <c r="B106" s="655">
        <v>5.1920000000000002</v>
      </c>
      <c r="C106" s="531" t="s">
        <v>170</v>
      </c>
      <c r="D106" s="13">
        <f>D105</f>
        <v>0</v>
      </c>
      <c r="E106" s="13">
        <f>E105</f>
        <v>0</v>
      </c>
      <c r="F106" s="10">
        <f>F105</f>
        <v>0</v>
      </c>
      <c r="G106" s="13">
        <f>G105</f>
        <v>0</v>
      </c>
    </row>
    <row r="107" spans="1:7" ht="9" customHeight="1">
      <c r="A107" s="634"/>
      <c r="B107" s="655"/>
      <c r="C107" s="531"/>
      <c r="D107" s="15"/>
      <c r="E107" s="15"/>
      <c r="F107" s="15"/>
      <c r="G107" s="15"/>
    </row>
    <row r="108" spans="1:7" ht="25.5">
      <c r="A108" s="645"/>
      <c r="B108" s="655">
        <v>5.1929999999999996</v>
      </c>
      <c r="C108" s="531" t="s">
        <v>348</v>
      </c>
      <c r="D108" s="8"/>
      <c r="E108" s="8"/>
      <c r="F108" s="8"/>
      <c r="G108" s="8"/>
    </row>
    <row r="109" spans="1:7">
      <c r="A109" s="645"/>
      <c r="B109" s="639">
        <v>64</v>
      </c>
      <c r="C109" s="533" t="s">
        <v>693</v>
      </c>
      <c r="D109" s="8"/>
      <c r="E109" s="8"/>
      <c r="F109" s="8"/>
      <c r="G109" s="8"/>
    </row>
    <row r="110" spans="1:7">
      <c r="A110" s="645"/>
      <c r="B110" s="651">
        <v>3</v>
      </c>
      <c r="C110" s="545" t="s">
        <v>174</v>
      </c>
      <c r="D110" s="8"/>
      <c r="E110" s="8"/>
      <c r="F110" s="8"/>
      <c r="G110" s="8"/>
    </row>
    <row r="111" spans="1:7">
      <c r="A111" s="648"/>
      <c r="B111" s="649" t="s">
        <v>349</v>
      </c>
      <c r="C111" s="650" t="s">
        <v>40</v>
      </c>
      <c r="D111" s="12"/>
      <c r="E111" s="12"/>
      <c r="F111" s="11"/>
      <c r="G111" s="12"/>
    </row>
    <row r="112" spans="1:7" ht="13.35" customHeight="1">
      <c r="A112" s="645"/>
      <c r="B112" s="651">
        <v>4</v>
      </c>
      <c r="C112" s="545" t="s">
        <v>176</v>
      </c>
      <c r="D112" s="8"/>
      <c r="E112" s="8"/>
      <c r="F112" s="8"/>
      <c r="G112" s="8"/>
    </row>
    <row r="113" spans="1:7" ht="13.35" customHeight="1">
      <c r="A113" s="645"/>
      <c r="B113" s="651" t="s">
        <v>350</v>
      </c>
      <c r="C113" s="290" t="s">
        <v>40</v>
      </c>
      <c r="D113" s="9"/>
      <c r="E113" s="9"/>
      <c r="F113" s="8"/>
      <c r="G113" s="9"/>
    </row>
    <row r="114" spans="1:7" ht="13.35" customHeight="1">
      <c r="A114" s="645"/>
      <c r="B114" s="651"/>
      <c r="D114" s="9"/>
      <c r="E114" s="9"/>
      <c r="F114" s="8"/>
      <c r="G114" s="8"/>
    </row>
    <row r="115" spans="1:7" ht="13.35" customHeight="1">
      <c r="A115" s="645"/>
      <c r="B115" s="651">
        <v>5</v>
      </c>
      <c r="C115" s="290" t="s">
        <v>178</v>
      </c>
      <c r="D115" s="8"/>
      <c r="E115" s="8"/>
      <c r="F115" s="8"/>
      <c r="G115" s="8"/>
    </row>
    <row r="116" spans="1:7" ht="13.35" customHeight="1">
      <c r="A116" s="645"/>
      <c r="B116" s="651" t="s">
        <v>351</v>
      </c>
      <c r="C116" s="290" t="s">
        <v>40</v>
      </c>
      <c r="D116" s="9"/>
      <c r="E116" s="9"/>
      <c r="F116" s="8"/>
      <c r="G116" s="9"/>
    </row>
    <row r="117" spans="1:7" ht="13.35" customHeight="1">
      <c r="A117" s="645"/>
      <c r="B117" s="651"/>
      <c r="D117" s="9"/>
      <c r="E117" s="9"/>
      <c r="F117" s="8"/>
      <c r="G117" s="8"/>
    </row>
    <row r="118" spans="1:7" ht="13.35" customHeight="1">
      <c r="A118" s="645"/>
      <c r="B118" s="651">
        <v>6</v>
      </c>
      <c r="C118" s="290" t="s">
        <v>180</v>
      </c>
      <c r="D118" s="8"/>
      <c r="E118" s="8"/>
      <c r="F118" s="8"/>
      <c r="G118" s="8"/>
    </row>
    <row r="119" spans="1:7" ht="13.35" customHeight="1">
      <c r="A119" s="645"/>
      <c r="B119" s="651" t="s">
        <v>352</v>
      </c>
      <c r="C119" s="290" t="s">
        <v>40</v>
      </c>
      <c r="D119" s="9"/>
      <c r="E119" s="9"/>
      <c r="F119" s="8"/>
      <c r="G119" s="9"/>
    </row>
    <row r="120" spans="1:7" ht="13.35" customHeight="1">
      <c r="A120" s="645"/>
      <c r="B120" s="651"/>
      <c r="D120" s="9"/>
      <c r="E120" s="9"/>
      <c r="F120" s="8"/>
      <c r="G120" s="8"/>
    </row>
    <row r="121" spans="1:7" ht="13.35" customHeight="1">
      <c r="A121" s="645"/>
      <c r="B121" s="651">
        <v>7</v>
      </c>
      <c r="C121" s="290" t="s">
        <v>182</v>
      </c>
      <c r="D121" s="8"/>
      <c r="E121" s="8"/>
      <c r="F121" s="8"/>
      <c r="G121" s="8"/>
    </row>
    <row r="122" spans="1:7" ht="13.35" customHeight="1">
      <c r="A122" s="645"/>
      <c r="B122" s="651" t="s">
        <v>353</v>
      </c>
      <c r="C122" s="290" t="s">
        <v>40</v>
      </c>
      <c r="D122" s="9"/>
      <c r="E122" s="9"/>
      <c r="F122" s="8"/>
      <c r="G122" s="9"/>
    </row>
    <row r="123" spans="1:7" ht="26.45" customHeight="1">
      <c r="A123" s="645" t="s">
        <v>656</v>
      </c>
      <c r="B123" s="655">
        <v>5.1929999999999996</v>
      </c>
      <c r="C123" s="531" t="s">
        <v>173</v>
      </c>
      <c r="D123" s="13">
        <f>SUM(D111:D122)</f>
        <v>0</v>
      </c>
      <c r="E123" s="13">
        <f>SUM(E111:E122)</f>
        <v>0</v>
      </c>
      <c r="F123" s="10">
        <f>SUM(F111:F122)</f>
        <v>0</v>
      </c>
      <c r="G123" s="13">
        <f>SUM(G111:G122)</f>
        <v>0</v>
      </c>
    </row>
    <row r="124" spans="1:7" ht="13.35" customHeight="1">
      <c r="A124" s="645" t="s">
        <v>656</v>
      </c>
      <c r="B124" s="653">
        <v>5</v>
      </c>
      <c r="C124" s="533" t="s">
        <v>26</v>
      </c>
      <c r="D124" s="13">
        <f>D106+D123</f>
        <v>0</v>
      </c>
      <c r="E124" s="13">
        <f>E106+E123</f>
        <v>0</v>
      </c>
      <c r="F124" s="10">
        <f>F106+F123</f>
        <v>0</v>
      </c>
      <c r="G124" s="13">
        <f>G106+G123</f>
        <v>0</v>
      </c>
    </row>
    <row r="125" spans="1:7" ht="13.35" customHeight="1">
      <c r="A125" s="634" t="s">
        <v>656</v>
      </c>
      <c r="B125" s="635">
        <v>2217</v>
      </c>
      <c r="C125" s="531" t="s">
        <v>764</v>
      </c>
      <c r="D125" s="12">
        <f>D99+D124</f>
        <v>0</v>
      </c>
      <c r="E125" s="12">
        <f>E99+E124</f>
        <v>0</v>
      </c>
      <c r="F125" s="11">
        <f>F99+F124</f>
        <v>0</v>
      </c>
      <c r="G125" s="12">
        <f>G99+G124</f>
        <v>0</v>
      </c>
    </row>
    <row r="126" spans="1:7" ht="13.35" customHeight="1">
      <c r="A126" s="634"/>
      <c r="B126" s="524"/>
      <c r="C126" s="525"/>
      <c r="D126" s="8"/>
      <c r="E126" s="8"/>
      <c r="F126" s="8"/>
      <c r="G126" s="652"/>
    </row>
    <row r="127" spans="1:7" ht="26.45" customHeight="1">
      <c r="A127" s="664" t="s">
        <v>661</v>
      </c>
      <c r="B127" s="665">
        <v>3604</v>
      </c>
      <c r="C127" s="666" t="s">
        <v>34</v>
      </c>
      <c r="D127" s="530"/>
      <c r="E127" s="530"/>
      <c r="F127" s="530"/>
      <c r="G127" s="530"/>
    </row>
    <row r="128" spans="1:7" ht="26.45" customHeight="1">
      <c r="A128" s="664"/>
      <c r="B128" s="667">
        <v>0.108</v>
      </c>
      <c r="C128" s="666" t="s">
        <v>327</v>
      </c>
      <c r="D128" s="530"/>
      <c r="E128" s="530"/>
      <c r="F128" s="530"/>
      <c r="G128" s="530"/>
    </row>
    <row r="129" spans="1:7" ht="26.45" customHeight="1">
      <c r="A129" s="664"/>
      <c r="B129" s="668">
        <v>1</v>
      </c>
      <c r="C129" s="545" t="s">
        <v>354</v>
      </c>
      <c r="D129" s="530"/>
      <c r="E129" s="530"/>
      <c r="F129" s="530"/>
      <c r="G129" s="530"/>
    </row>
    <row r="130" spans="1:7" ht="26.45" customHeight="1">
      <c r="A130" s="664"/>
      <c r="B130" s="669" t="s">
        <v>355</v>
      </c>
      <c r="C130" s="543" t="s">
        <v>356</v>
      </c>
      <c r="D130" s="148"/>
      <c r="E130" s="148"/>
      <c r="F130" s="148"/>
      <c r="G130" s="147"/>
    </row>
    <row r="131" spans="1:7" ht="26.45" customHeight="1">
      <c r="A131" s="664" t="s">
        <v>656</v>
      </c>
      <c r="B131" s="668">
        <v>1</v>
      </c>
      <c r="C131" s="545" t="s">
        <v>354</v>
      </c>
      <c r="D131" s="137">
        <f>D130</f>
        <v>0</v>
      </c>
      <c r="E131" s="137">
        <f>E130</f>
        <v>0</v>
      </c>
      <c r="F131" s="137">
        <f>F130</f>
        <v>0</v>
      </c>
      <c r="G131" s="138">
        <f>G130</f>
        <v>0</v>
      </c>
    </row>
    <row r="132" spans="1:7" ht="13.35" customHeight="1">
      <c r="A132" s="664"/>
      <c r="B132" s="668"/>
      <c r="C132" s="545"/>
      <c r="D132" s="389"/>
      <c r="E132" s="389"/>
      <c r="F132" s="389"/>
      <c r="G132" s="389"/>
    </row>
    <row r="133" spans="1:7" ht="26.45" customHeight="1">
      <c r="A133" s="664"/>
      <c r="B133" s="668">
        <v>2</v>
      </c>
      <c r="C133" s="545" t="s">
        <v>357</v>
      </c>
      <c r="D133" s="530"/>
      <c r="E133" s="530"/>
      <c r="F133" s="530"/>
      <c r="G133" s="530"/>
    </row>
    <row r="134" spans="1:7" ht="26.45" customHeight="1">
      <c r="A134" s="664"/>
      <c r="B134" s="669" t="s">
        <v>358</v>
      </c>
      <c r="C134" s="543" t="s">
        <v>132</v>
      </c>
      <c r="D134" s="148"/>
      <c r="E134" s="148"/>
      <c r="F134" s="148"/>
      <c r="G134" s="147"/>
    </row>
    <row r="135" spans="1:7" ht="26.45" customHeight="1">
      <c r="A135" s="670" t="s">
        <v>656</v>
      </c>
      <c r="B135" s="649">
        <v>2</v>
      </c>
      <c r="C135" s="658" t="s">
        <v>357</v>
      </c>
      <c r="D135" s="137">
        <f>D134</f>
        <v>0</v>
      </c>
      <c r="E135" s="137">
        <f>E134</f>
        <v>0</v>
      </c>
      <c r="F135" s="137">
        <f>F134</f>
        <v>0</v>
      </c>
      <c r="G135" s="138">
        <f>G134</f>
        <v>0</v>
      </c>
    </row>
    <row r="136" spans="1:7" ht="0.75" customHeight="1">
      <c r="A136" s="664"/>
      <c r="B136" s="668"/>
      <c r="C136" s="545"/>
      <c r="D136" s="389"/>
      <c r="E136" s="389"/>
      <c r="F136" s="389"/>
      <c r="G136" s="389"/>
    </row>
    <row r="137" spans="1:7" ht="38.25">
      <c r="A137" s="664"/>
      <c r="B137" s="668">
        <v>3</v>
      </c>
      <c r="C137" s="545" t="s">
        <v>133</v>
      </c>
      <c r="D137" s="538"/>
      <c r="E137" s="530"/>
      <c r="F137" s="530"/>
      <c r="G137" s="530"/>
    </row>
    <row r="138" spans="1:7" ht="27" customHeight="1">
      <c r="A138" s="664"/>
      <c r="B138" s="669" t="s">
        <v>134</v>
      </c>
      <c r="C138" s="543" t="s">
        <v>135</v>
      </c>
      <c r="D138" s="9"/>
      <c r="E138" s="148"/>
      <c r="F138" s="148"/>
      <c r="G138" s="147"/>
    </row>
    <row r="139" spans="1:7" ht="27" customHeight="1">
      <c r="A139" s="664"/>
      <c r="B139" s="669" t="s">
        <v>136</v>
      </c>
      <c r="C139" s="543" t="s">
        <v>137</v>
      </c>
      <c r="D139" s="9"/>
      <c r="E139" s="148"/>
      <c r="F139" s="148"/>
      <c r="G139" s="147"/>
    </row>
    <row r="140" spans="1:7" ht="27" customHeight="1">
      <c r="A140" s="664"/>
      <c r="B140" s="669" t="s">
        <v>159</v>
      </c>
      <c r="C140" s="543" t="s">
        <v>446</v>
      </c>
      <c r="D140" s="148"/>
      <c r="E140" s="148"/>
      <c r="F140" s="148"/>
      <c r="G140" s="147"/>
    </row>
    <row r="141" spans="1:7" ht="27" customHeight="1">
      <c r="A141" s="664"/>
      <c r="B141" s="669" t="s">
        <v>447</v>
      </c>
      <c r="C141" s="543" t="s">
        <v>448</v>
      </c>
      <c r="D141" s="148"/>
      <c r="E141" s="148"/>
      <c r="F141" s="148"/>
      <c r="G141" s="147"/>
    </row>
    <row r="142" spans="1:7" ht="27" customHeight="1">
      <c r="A142" s="539"/>
      <c r="B142" s="671" t="s">
        <v>449</v>
      </c>
      <c r="C142" s="542" t="s">
        <v>455</v>
      </c>
      <c r="D142" s="128"/>
      <c r="E142" s="128"/>
      <c r="F142" s="128"/>
      <c r="G142" s="127"/>
    </row>
    <row r="143" spans="1:7" ht="38.25">
      <c r="A143" s="664" t="s">
        <v>656</v>
      </c>
      <c r="B143" s="668">
        <v>3</v>
      </c>
      <c r="C143" s="545" t="s">
        <v>133</v>
      </c>
      <c r="D143" s="128">
        <f>SUM(D138:D142)</f>
        <v>0</v>
      </c>
      <c r="E143" s="128">
        <f>SUM(E138:E142)</f>
        <v>0</v>
      </c>
      <c r="F143" s="128">
        <f>SUM(F138:F142)</f>
        <v>0</v>
      </c>
      <c r="G143" s="127">
        <f>SUM(G138:G142)</f>
        <v>0</v>
      </c>
    </row>
    <row r="144" spans="1:7" ht="27" customHeight="1">
      <c r="A144" s="539" t="s">
        <v>656</v>
      </c>
      <c r="B144" s="672">
        <v>0.108</v>
      </c>
      <c r="C144" s="673" t="s">
        <v>327</v>
      </c>
      <c r="D144" s="137">
        <f>D131+D135+D143</f>
        <v>0</v>
      </c>
      <c r="E144" s="137">
        <f>E131+E135+E143</f>
        <v>0</v>
      </c>
      <c r="F144" s="137">
        <f>F131+F135+F143</f>
        <v>0</v>
      </c>
      <c r="G144" s="138">
        <f>G131+G135+G143</f>
        <v>0</v>
      </c>
    </row>
    <row r="145" spans="1:7">
      <c r="A145" s="539"/>
      <c r="B145" s="671"/>
      <c r="C145" s="542"/>
      <c r="D145" s="530"/>
      <c r="E145" s="530"/>
      <c r="F145" s="530"/>
      <c r="G145" s="530"/>
    </row>
    <row r="146" spans="1:7" ht="27" customHeight="1">
      <c r="A146" s="539"/>
      <c r="B146" s="672">
        <v>0.2</v>
      </c>
      <c r="C146" s="673" t="s">
        <v>328</v>
      </c>
      <c r="D146" s="530"/>
      <c r="E146" s="530"/>
      <c r="F146" s="530"/>
      <c r="G146" s="530"/>
    </row>
    <row r="147" spans="1:7">
      <c r="A147" s="664"/>
      <c r="B147" s="7">
        <v>41</v>
      </c>
      <c r="C147" s="543" t="s">
        <v>456</v>
      </c>
      <c r="F147" s="530"/>
      <c r="G147" s="530"/>
    </row>
    <row r="148" spans="1:7" ht="27" customHeight="1">
      <c r="A148" s="664"/>
      <c r="B148" s="668">
        <v>1</v>
      </c>
      <c r="C148" s="545" t="s">
        <v>354</v>
      </c>
      <c r="D148" s="530"/>
      <c r="E148" s="530"/>
      <c r="F148" s="530"/>
      <c r="G148" s="530"/>
    </row>
    <row r="149" spans="1:7" ht="27" customHeight="1">
      <c r="A149" s="664"/>
      <c r="B149" s="669" t="s">
        <v>285</v>
      </c>
      <c r="C149" s="543" t="s">
        <v>356</v>
      </c>
      <c r="D149" s="148"/>
      <c r="E149" s="148"/>
      <c r="F149" s="148"/>
      <c r="G149" s="147"/>
    </row>
    <row r="150" spans="1:7" ht="27" customHeight="1">
      <c r="A150" s="664" t="s">
        <v>656</v>
      </c>
      <c r="B150" s="668">
        <v>1</v>
      </c>
      <c r="C150" s="545" t="s">
        <v>354</v>
      </c>
      <c r="D150" s="137">
        <f>D149</f>
        <v>0</v>
      </c>
      <c r="E150" s="137">
        <f>E149</f>
        <v>0</v>
      </c>
      <c r="F150" s="137">
        <f>F149</f>
        <v>0</v>
      </c>
      <c r="G150" s="138">
        <f>G149</f>
        <v>0</v>
      </c>
    </row>
    <row r="151" spans="1:7">
      <c r="A151" s="664"/>
      <c r="B151" s="667"/>
      <c r="C151" s="666"/>
      <c r="D151" s="530"/>
      <c r="E151" s="530"/>
      <c r="F151" s="530"/>
      <c r="G151" s="530"/>
    </row>
    <row r="152" spans="1:7" ht="27" customHeight="1">
      <c r="A152" s="539"/>
      <c r="B152" s="651">
        <v>2</v>
      </c>
      <c r="C152" s="545" t="s">
        <v>357</v>
      </c>
      <c r="D152" s="544"/>
      <c r="E152" s="544"/>
      <c r="F152" s="544"/>
      <c r="G152" s="544"/>
    </row>
    <row r="153" spans="1:7" ht="27" customHeight="1">
      <c r="A153" s="670"/>
      <c r="B153" s="674" t="s">
        <v>286</v>
      </c>
      <c r="C153" s="675" t="s">
        <v>132</v>
      </c>
      <c r="D153" s="128"/>
      <c r="E153" s="128"/>
      <c r="F153" s="128"/>
      <c r="G153" s="127"/>
    </row>
    <row r="154" spans="1:7" ht="27" customHeight="1">
      <c r="A154" s="664" t="s">
        <v>656</v>
      </c>
      <c r="B154" s="668">
        <v>2</v>
      </c>
      <c r="C154" s="545" t="s">
        <v>357</v>
      </c>
      <c r="D154" s="128">
        <f>D153</f>
        <v>0</v>
      </c>
      <c r="E154" s="128">
        <f>E153</f>
        <v>0</v>
      </c>
      <c r="F154" s="128">
        <f>F153</f>
        <v>0</v>
      </c>
      <c r="G154" s="127">
        <f>G153</f>
        <v>0</v>
      </c>
    </row>
    <row r="155" spans="1:7" ht="11.1" customHeight="1">
      <c r="A155" s="664"/>
      <c r="B155" s="667"/>
      <c r="C155" s="666"/>
      <c r="D155" s="530"/>
      <c r="E155" s="530"/>
      <c r="F155" s="530"/>
      <c r="G155" s="530"/>
    </row>
    <row r="156" spans="1:7" ht="38.25">
      <c r="A156" s="664"/>
      <c r="B156" s="668">
        <v>3</v>
      </c>
      <c r="C156" s="545" t="s">
        <v>133</v>
      </c>
      <c r="D156" s="530"/>
      <c r="E156" s="530"/>
      <c r="F156" s="530"/>
      <c r="G156" s="530"/>
    </row>
    <row r="157" spans="1:7" ht="27" customHeight="1">
      <c r="A157" s="664"/>
      <c r="B157" s="669" t="s">
        <v>287</v>
      </c>
      <c r="C157" s="543" t="s">
        <v>135</v>
      </c>
      <c r="D157" s="9"/>
      <c r="E157" s="148"/>
      <c r="F157" s="148"/>
      <c r="G157" s="147"/>
    </row>
    <row r="158" spans="1:7" ht="27" customHeight="1">
      <c r="A158" s="664"/>
      <c r="B158" s="669" t="s">
        <v>288</v>
      </c>
      <c r="C158" s="543" t="s">
        <v>137</v>
      </c>
      <c r="D158" s="9"/>
      <c r="E158" s="148"/>
      <c r="F158" s="148"/>
      <c r="G158" s="147"/>
    </row>
    <row r="159" spans="1:7" ht="27" customHeight="1">
      <c r="A159" s="539"/>
      <c r="B159" s="671" t="s">
        <v>289</v>
      </c>
      <c r="C159" s="542" t="s">
        <v>446</v>
      </c>
      <c r="D159" s="163"/>
      <c r="E159" s="163"/>
      <c r="F159" s="163"/>
      <c r="G159" s="165"/>
    </row>
    <row r="160" spans="1:7" ht="27" customHeight="1">
      <c r="A160" s="664"/>
      <c r="B160" s="669" t="s">
        <v>290</v>
      </c>
      <c r="C160" s="543" t="s">
        <v>448</v>
      </c>
      <c r="D160" s="148"/>
      <c r="E160" s="148"/>
      <c r="F160" s="148"/>
      <c r="G160" s="147"/>
    </row>
    <row r="161" spans="1:7" ht="27" customHeight="1">
      <c r="A161" s="664"/>
      <c r="B161" s="669" t="s">
        <v>291</v>
      </c>
      <c r="C161" s="543" t="s">
        <v>455</v>
      </c>
      <c r="D161" s="148"/>
      <c r="E161" s="148"/>
      <c r="F161" s="148"/>
      <c r="G161" s="147"/>
    </row>
    <row r="162" spans="1:7" ht="38.25">
      <c r="A162" s="664" t="s">
        <v>656</v>
      </c>
      <c r="B162" s="668">
        <v>3</v>
      </c>
      <c r="C162" s="545" t="s">
        <v>133</v>
      </c>
      <c r="D162" s="137">
        <f>SUM(D157:D161)</f>
        <v>0</v>
      </c>
      <c r="E162" s="137">
        <f>SUM(E157:E161)</f>
        <v>0</v>
      </c>
      <c r="F162" s="137">
        <f>SUM(F157:F161)</f>
        <v>0</v>
      </c>
      <c r="G162" s="138">
        <f>SUM(G157:G161)</f>
        <v>0</v>
      </c>
    </row>
    <row r="163" spans="1:7">
      <c r="A163" s="664" t="s">
        <v>656</v>
      </c>
      <c r="B163" s="7">
        <v>41</v>
      </c>
      <c r="C163" s="543" t="s">
        <v>456</v>
      </c>
      <c r="D163" s="137">
        <f>D150+D154+D162</f>
        <v>0</v>
      </c>
      <c r="E163" s="137">
        <f>E150+E154+E162</f>
        <v>0</v>
      </c>
      <c r="F163" s="137">
        <f>F150+F154+F162</f>
        <v>0</v>
      </c>
      <c r="G163" s="138">
        <f>G150+G154+G162</f>
        <v>0</v>
      </c>
    </row>
    <row r="164" spans="1:7" ht="11.1" customHeight="1">
      <c r="A164" s="539"/>
      <c r="B164" s="7"/>
      <c r="C164" s="542"/>
      <c r="D164" s="676"/>
      <c r="E164" s="676"/>
      <c r="F164" s="676"/>
      <c r="G164" s="676"/>
    </row>
    <row r="165" spans="1:7" ht="25.5">
      <c r="A165" s="539"/>
      <c r="B165" s="671">
        <v>93</v>
      </c>
      <c r="C165" s="542" t="s">
        <v>626</v>
      </c>
      <c r="D165" s="389"/>
      <c r="E165" s="389"/>
      <c r="F165" s="389"/>
      <c r="G165" s="389"/>
    </row>
    <row r="166" spans="1:7" ht="25.5">
      <c r="A166" s="664"/>
      <c r="B166" s="668">
        <v>1</v>
      </c>
      <c r="C166" s="545" t="s">
        <v>354</v>
      </c>
      <c r="D166" s="530"/>
      <c r="E166" s="530"/>
      <c r="F166" s="530"/>
      <c r="G166" s="530"/>
    </row>
    <row r="167" spans="1:7" ht="25.5">
      <c r="A167" s="664"/>
      <c r="B167" s="669" t="s">
        <v>292</v>
      </c>
      <c r="C167" s="543" t="s">
        <v>356</v>
      </c>
      <c r="D167" s="148"/>
      <c r="E167" s="148"/>
      <c r="F167" s="148"/>
      <c r="G167" s="147"/>
    </row>
    <row r="168" spans="1:7" ht="25.5">
      <c r="A168" s="664" t="s">
        <v>656</v>
      </c>
      <c r="B168" s="668">
        <v>1</v>
      </c>
      <c r="C168" s="545" t="s">
        <v>354</v>
      </c>
      <c r="D168" s="137">
        <f>D167</f>
        <v>0</v>
      </c>
      <c r="E168" s="137">
        <f>E167</f>
        <v>0</v>
      </c>
      <c r="F168" s="137">
        <f>F167</f>
        <v>0</v>
      </c>
      <c r="G168" s="138">
        <f>G167</f>
        <v>0</v>
      </c>
    </row>
    <row r="169" spans="1:7" ht="11.1" customHeight="1">
      <c r="A169" s="664"/>
      <c r="B169" s="667"/>
      <c r="C169" s="666"/>
      <c r="D169" s="530"/>
      <c r="E169" s="530"/>
      <c r="F169" s="530"/>
      <c r="G169" s="530"/>
    </row>
    <row r="170" spans="1:7" ht="25.5">
      <c r="A170" s="539"/>
      <c r="B170" s="651">
        <v>2</v>
      </c>
      <c r="C170" s="545" t="s">
        <v>357</v>
      </c>
      <c r="D170" s="544"/>
      <c r="E170" s="544"/>
      <c r="F170" s="544"/>
      <c r="G170" s="544"/>
    </row>
    <row r="171" spans="1:7" ht="25.5">
      <c r="A171" s="670"/>
      <c r="B171" s="674" t="s">
        <v>293</v>
      </c>
      <c r="C171" s="675" t="s">
        <v>132</v>
      </c>
      <c r="D171" s="128"/>
      <c r="E171" s="128"/>
      <c r="F171" s="128"/>
      <c r="G171" s="127"/>
    </row>
    <row r="172" spans="1:7" ht="25.5">
      <c r="A172" s="664" t="s">
        <v>656</v>
      </c>
      <c r="B172" s="668">
        <v>2</v>
      </c>
      <c r="C172" s="545" t="s">
        <v>357</v>
      </c>
      <c r="D172" s="128">
        <f>D171</f>
        <v>0</v>
      </c>
      <c r="E172" s="128">
        <f>E171</f>
        <v>0</v>
      </c>
      <c r="F172" s="128">
        <f>F171</f>
        <v>0</v>
      </c>
      <c r="G172" s="127">
        <f>G171</f>
        <v>0</v>
      </c>
    </row>
    <row r="173" spans="1:7">
      <c r="A173" s="664"/>
      <c r="B173" s="667"/>
      <c r="C173" s="666"/>
      <c r="D173" s="530"/>
      <c r="E173" s="530"/>
      <c r="F173" s="530"/>
      <c r="G173" s="530"/>
    </row>
    <row r="174" spans="1:7" ht="38.25">
      <c r="A174" s="664"/>
      <c r="B174" s="668">
        <v>3</v>
      </c>
      <c r="C174" s="545" t="s">
        <v>133</v>
      </c>
      <c r="D174" s="530"/>
      <c r="E174" s="530"/>
      <c r="F174" s="530"/>
      <c r="G174" s="530"/>
    </row>
    <row r="175" spans="1:7" ht="25.5">
      <c r="A175" s="664"/>
      <c r="B175" s="669" t="s">
        <v>294</v>
      </c>
      <c r="C175" s="543" t="s">
        <v>135</v>
      </c>
      <c r="D175" s="9"/>
      <c r="E175" s="148"/>
      <c r="F175" s="148"/>
      <c r="G175" s="147"/>
    </row>
    <row r="176" spans="1:7" ht="25.5">
      <c r="A176" s="664"/>
      <c r="B176" s="669" t="s">
        <v>295</v>
      </c>
      <c r="C176" s="543" t="s">
        <v>137</v>
      </c>
      <c r="D176" s="9"/>
      <c r="E176" s="148"/>
      <c r="F176" s="148"/>
      <c r="G176" s="147"/>
    </row>
    <row r="177" spans="1:7" ht="25.5">
      <c r="A177" s="539"/>
      <c r="B177" s="671" t="s">
        <v>296</v>
      </c>
      <c r="C177" s="542" t="s">
        <v>446</v>
      </c>
      <c r="D177" s="163"/>
      <c r="E177" s="163"/>
      <c r="F177" s="163"/>
      <c r="G177" s="165"/>
    </row>
    <row r="178" spans="1:7" ht="25.5">
      <c r="A178" s="664"/>
      <c r="B178" s="669" t="s">
        <v>297</v>
      </c>
      <c r="C178" s="543" t="s">
        <v>448</v>
      </c>
      <c r="D178" s="148"/>
      <c r="E178" s="148"/>
      <c r="F178" s="148"/>
      <c r="G178" s="147"/>
    </row>
    <row r="179" spans="1:7" ht="25.5">
      <c r="A179" s="664"/>
      <c r="B179" s="669" t="s">
        <v>298</v>
      </c>
      <c r="C179" s="543" t="s">
        <v>455</v>
      </c>
      <c r="D179" s="148"/>
      <c r="E179" s="148"/>
      <c r="F179" s="148"/>
      <c r="G179" s="147"/>
    </row>
    <row r="180" spans="1:7" ht="38.25">
      <c r="A180" s="664" t="s">
        <v>656</v>
      </c>
      <c r="B180" s="668">
        <v>3</v>
      </c>
      <c r="C180" s="545" t="s">
        <v>133</v>
      </c>
      <c r="D180" s="137">
        <f>SUM(D175:D179)</f>
        <v>0</v>
      </c>
      <c r="E180" s="137">
        <f>SUM(E175:E179)</f>
        <v>0</v>
      </c>
      <c r="F180" s="137">
        <f>SUM(F175:F179)</f>
        <v>0</v>
      </c>
      <c r="G180" s="138">
        <f>SUM(G175:G179)</f>
        <v>0</v>
      </c>
    </row>
    <row r="181" spans="1:7" ht="25.5">
      <c r="A181" s="664" t="s">
        <v>656</v>
      </c>
      <c r="B181" s="669">
        <v>93</v>
      </c>
      <c r="C181" s="543" t="s">
        <v>626</v>
      </c>
      <c r="D181" s="137">
        <f>D168+D172+D180</f>
        <v>0</v>
      </c>
      <c r="E181" s="137">
        <f>E168+E172+E180</f>
        <v>0</v>
      </c>
      <c r="F181" s="137">
        <f>F168+F172+F180</f>
        <v>0</v>
      </c>
      <c r="G181" s="138">
        <f>G168+G172+G180</f>
        <v>0</v>
      </c>
    </row>
    <row r="182" spans="1:7">
      <c r="A182" s="664"/>
      <c r="B182" s="669"/>
      <c r="C182" s="543"/>
      <c r="D182" s="241"/>
      <c r="E182" s="241"/>
      <c r="F182" s="166"/>
      <c r="G182" s="166"/>
    </row>
    <row r="183" spans="1:7" ht="25.5">
      <c r="A183" s="539"/>
      <c r="B183" s="671">
        <v>94</v>
      </c>
      <c r="C183" s="542" t="s">
        <v>267</v>
      </c>
      <c r="D183" s="163"/>
      <c r="E183" s="163"/>
      <c r="F183" s="165"/>
      <c r="G183" s="165"/>
    </row>
    <row r="184" spans="1:7" ht="25.5">
      <c r="A184" s="664"/>
      <c r="B184" s="668">
        <v>1</v>
      </c>
      <c r="C184" s="545" t="s">
        <v>354</v>
      </c>
      <c r="D184" s="163"/>
      <c r="E184" s="163"/>
      <c r="F184" s="165"/>
      <c r="G184" s="165"/>
    </row>
    <row r="185" spans="1:7" ht="25.5">
      <c r="A185" s="664"/>
      <c r="B185" s="669" t="s">
        <v>299</v>
      </c>
      <c r="C185" s="543" t="s">
        <v>356</v>
      </c>
      <c r="D185" s="163"/>
      <c r="E185" s="163"/>
      <c r="F185" s="163"/>
      <c r="G185" s="163"/>
    </row>
    <row r="186" spans="1:7" ht="25.5">
      <c r="A186" s="664" t="s">
        <v>656</v>
      </c>
      <c r="B186" s="668">
        <v>1</v>
      </c>
      <c r="C186" s="545" t="s">
        <v>354</v>
      </c>
      <c r="D186" s="137">
        <f>D185</f>
        <v>0</v>
      </c>
      <c r="E186" s="137">
        <f>E185</f>
        <v>0</v>
      </c>
      <c r="F186" s="137">
        <f>F185</f>
        <v>0</v>
      </c>
      <c r="G186" s="137">
        <f>G185</f>
        <v>0</v>
      </c>
    </row>
    <row r="187" spans="1:7">
      <c r="A187" s="664"/>
      <c r="B187" s="667"/>
      <c r="C187" s="666"/>
      <c r="D187" s="163"/>
      <c r="E187" s="163"/>
      <c r="F187" s="165"/>
      <c r="G187" s="165"/>
    </row>
    <row r="188" spans="1:7" ht="25.5">
      <c r="A188" s="670"/>
      <c r="B188" s="649">
        <v>2</v>
      </c>
      <c r="C188" s="658" t="s">
        <v>357</v>
      </c>
      <c r="D188" s="128"/>
      <c r="E188" s="128"/>
      <c r="F188" s="127"/>
      <c r="G188" s="127"/>
    </row>
    <row r="189" spans="1:7" ht="25.5">
      <c r="A189" s="539"/>
      <c r="B189" s="671" t="s">
        <v>300</v>
      </c>
      <c r="C189" s="542" t="s">
        <v>132</v>
      </c>
      <c r="D189" s="163"/>
      <c r="E189" s="163"/>
      <c r="F189" s="163"/>
      <c r="G189" s="163"/>
    </row>
    <row r="190" spans="1:7" ht="25.5">
      <c r="A190" s="664" t="s">
        <v>656</v>
      </c>
      <c r="B190" s="668">
        <v>2</v>
      </c>
      <c r="C190" s="545" t="s">
        <v>357</v>
      </c>
      <c r="D190" s="137">
        <f>D189</f>
        <v>0</v>
      </c>
      <c r="E190" s="137">
        <f>E189</f>
        <v>0</v>
      </c>
      <c r="F190" s="137">
        <f>F189</f>
        <v>0</v>
      </c>
      <c r="G190" s="137">
        <f>G189</f>
        <v>0</v>
      </c>
    </row>
    <row r="191" spans="1:7">
      <c r="A191" s="664"/>
      <c r="B191" s="667"/>
      <c r="C191" s="666"/>
      <c r="D191" s="163"/>
      <c r="E191" s="163"/>
      <c r="F191" s="165"/>
      <c r="G191" s="165"/>
    </row>
    <row r="192" spans="1:7" ht="38.25">
      <c r="A192" s="664"/>
      <c r="B192" s="668">
        <v>3</v>
      </c>
      <c r="C192" s="545" t="s">
        <v>133</v>
      </c>
      <c r="D192" s="163"/>
      <c r="E192" s="163"/>
      <c r="F192" s="165"/>
      <c r="G192" s="165"/>
    </row>
    <row r="193" spans="1:7" ht="25.5">
      <c r="A193" s="664"/>
      <c r="B193" s="669" t="s">
        <v>301</v>
      </c>
      <c r="C193" s="543" t="s">
        <v>135</v>
      </c>
      <c r="D193" s="163"/>
      <c r="E193" s="163"/>
      <c r="F193" s="163"/>
      <c r="G193" s="163"/>
    </row>
    <row r="194" spans="1:7" ht="25.5">
      <c r="A194" s="539"/>
      <c r="B194" s="671" t="s">
        <v>302</v>
      </c>
      <c r="C194" s="542" t="s">
        <v>137</v>
      </c>
      <c r="D194" s="163"/>
      <c r="E194" s="163"/>
      <c r="F194" s="163"/>
      <c r="G194" s="163"/>
    </row>
    <row r="195" spans="1:7" ht="25.5">
      <c r="A195" s="664"/>
      <c r="B195" s="669" t="s">
        <v>303</v>
      </c>
      <c r="C195" s="543" t="s">
        <v>446</v>
      </c>
      <c r="D195" s="163"/>
      <c r="E195" s="163"/>
      <c r="F195" s="163"/>
      <c r="G195" s="163"/>
    </row>
    <row r="196" spans="1:7" ht="25.5">
      <c r="A196" s="664"/>
      <c r="B196" s="669" t="s">
        <v>304</v>
      </c>
      <c r="C196" s="543" t="s">
        <v>448</v>
      </c>
      <c r="D196" s="163"/>
      <c r="E196" s="163"/>
      <c r="F196" s="163"/>
      <c r="G196" s="163"/>
    </row>
    <row r="197" spans="1:7" ht="25.5">
      <c r="A197" s="664"/>
      <c r="B197" s="669" t="s">
        <v>305</v>
      </c>
      <c r="C197" s="543" t="s">
        <v>455</v>
      </c>
      <c r="D197" s="163"/>
      <c r="E197" s="163"/>
      <c r="F197" s="163"/>
      <c r="G197" s="163"/>
    </row>
    <row r="198" spans="1:7" ht="38.25">
      <c r="A198" s="664" t="s">
        <v>656</v>
      </c>
      <c r="B198" s="668">
        <v>3</v>
      </c>
      <c r="C198" s="545" t="s">
        <v>133</v>
      </c>
      <c r="D198" s="137">
        <f>SUM(D193:D197)</f>
        <v>0</v>
      </c>
      <c r="E198" s="137">
        <f>SUM(E193:E197)</f>
        <v>0</v>
      </c>
      <c r="F198" s="137">
        <f>SUM(F193:F197)</f>
        <v>0</v>
      </c>
      <c r="G198" s="137">
        <f>SUM(G193:G197)</f>
        <v>0</v>
      </c>
    </row>
    <row r="199" spans="1:7" ht="25.5">
      <c r="A199" s="664" t="s">
        <v>656</v>
      </c>
      <c r="B199" s="669">
        <v>94</v>
      </c>
      <c r="C199" s="543" t="s">
        <v>267</v>
      </c>
      <c r="D199" s="163">
        <f>D198+D190+D186</f>
        <v>0</v>
      </c>
      <c r="E199" s="163">
        <f>E198+E190+E186</f>
        <v>0</v>
      </c>
      <c r="F199" s="163">
        <f>F198+F190+F186</f>
        <v>0</v>
      </c>
      <c r="G199" s="163">
        <f>G198+G190+G186</f>
        <v>0</v>
      </c>
    </row>
    <row r="200" spans="1:7" ht="25.5">
      <c r="A200" s="539" t="s">
        <v>656</v>
      </c>
      <c r="B200" s="672">
        <v>0.2</v>
      </c>
      <c r="C200" s="673" t="s">
        <v>328</v>
      </c>
      <c r="D200" s="137">
        <f>D163+D181+D199</f>
        <v>0</v>
      </c>
      <c r="E200" s="137">
        <f>E163+E181+E199</f>
        <v>0</v>
      </c>
      <c r="F200" s="137">
        <f>F163+F181+F199</f>
        <v>0</v>
      </c>
      <c r="G200" s="138">
        <f>G163+G181+G199</f>
        <v>0</v>
      </c>
    </row>
    <row r="201" spans="1:7" ht="25.5">
      <c r="A201" s="670" t="s">
        <v>656</v>
      </c>
      <c r="B201" s="677">
        <v>3604</v>
      </c>
      <c r="C201" s="678" t="s">
        <v>34</v>
      </c>
      <c r="D201" s="128">
        <f>D144+D200</f>
        <v>0</v>
      </c>
      <c r="E201" s="128">
        <f>E144+E200</f>
        <v>0</v>
      </c>
      <c r="F201" s="128">
        <f>F144+F200</f>
        <v>0</v>
      </c>
      <c r="G201" s="127">
        <f>G144+G200</f>
        <v>0</v>
      </c>
    </row>
    <row r="202" spans="1:7">
      <c r="A202" s="679" t="s">
        <v>656</v>
      </c>
      <c r="B202" s="680"/>
      <c r="C202" s="681" t="s">
        <v>660</v>
      </c>
      <c r="D202" s="13">
        <f>D29+D60+D91+D125+D201</f>
        <v>0</v>
      </c>
      <c r="E202" s="13">
        <f>E29+E60+E91+E125+E201</f>
        <v>0</v>
      </c>
      <c r="F202" s="10">
        <f>F29+F60+F91+F125+F201</f>
        <v>0</v>
      </c>
      <c r="G202" s="10">
        <f>G29+G60+G91+G125+G201</f>
        <v>0</v>
      </c>
    </row>
    <row r="203" spans="1:7" s="660" customFormat="1">
      <c r="A203" s="679" t="s">
        <v>656</v>
      </c>
      <c r="B203" s="679"/>
      <c r="C203" s="681" t="s">
        <v>657</v>
      </c>
      <c r="D203" s="13">
        <f>D202</f>
        <v>0</v>
      </c>
      <c r="E203" s="13">
        <f>E202</f>
        <v>0</v>
      </c>
      <c r="F203" s="10">
        <f>F202</f>
        <v>0</v>
      </c>
      <c r="G203" s="10">
        <f>G202</f>
        <v>0</v>
      </c>
    </row>
    <row r="204" spans="1:7" s="660" customFormat="1" ht="9.9499999999999993" customHeight="1">
      <c r="A204" s="634"/>
      <c r="B204" s="634"/>
      <c r="C204" s="531"/>
      <c r="D204" s="642"/>
      <c r="E204" s="642"/>
      <c r="F204" s="642"/>
      <c r="G204" s="642"/>
    </row>
    <row r="205" spans="1:7" s="660" customFormat="1">
      <c r="A205" s="656"/>
      <c r="B205" s="682"/>
      <c r="C205" s="682"/>
      <c r="D205" s="683"/>
      <c r="E205" s="684"/>
      <c r="F205" s="684"/>
      <c r="G205" s="684"/>
    </row>
    <row r="206" spans="1:7" s="660" customFormat="1">
      <c r="A206" s="685"/>
      <c r="B206" s="686"/>
      <c r="C206" s="687"/>
      <c r="D206" s="16"/>
      <c r="E206" s="16"/>
      <c r="F206" s="16"/>
      <c r="G206" s="16"/>
    </row>
    <row r="207" spans="1:7" s="660" customFormat="1">
      <c r="A207" s="685"/>
      <c r="B207" s="685"/>
      <c r="C207" s="290"/>
      <c r="D207" s="292"/>
      <c r="E207" s="292"/>
      <c r="F207" s="292"/>
      <c r="G207" s="292"/>
    </row>
    <row r="208" spans="1:7" s="660" customFormat="1">
      <c r="A208" s="685"/>
      <c r="B208" s="685"/>
      <c r="C208" s="290"/>
      <c r="D208" s="292"/>
      <c r="E208" s="292"/>
      <c r="F208" s="292"/>
      <c r="G208" s="292"/>
    </row>
    <row r="209" spans="1:7" s="660" customFormat="1" ht="13.5" thickBot="1">
      <c r="A209" s="685"/>
      <c r="B209" s="685"/>
      <c r="C209" s="290"/>
      <c r="D209" s="292"/>
      <c r="E209" s="292"/>
      <c r="F209" s="292"/>
      <c r="G209" s="292"/>
    </row>
    <row r="210" spans="1:7" s="660" customFormat="1" ht="26.25" thickTop="1">
      <c r="A210" s="685"/>
      <c r="B210" s="263" t="s">
        <v>750</v>
      </c>
      <c r="C210" s="261" t="s">
        <v>751</v>
      </c>
      <c r="D210" s="264" t="s">
        <v>752</v>
      </c>
      <c r="E210" s="261" t="s">
        <v>753</v>
      </c>
      <c r="F210" s="264" t="s">
        <v>659</v>
      </c>
      <c r="G210" s="265" t="s">
        <v>718</v>
      </c>
    </row>
    <row r="211" spans="1:7" s="660" customFormat="1">
      <c r="A211" s="685"/>
      <c r="B211" s="685"/>
      <c r="C211" s="290"/>
      <c r="D211" s="292"/>
      <c r="E211" s="292"/>
      <c r="F211" s="292"/>
      <c r="G211" s="292"/>
    </row>
    <row r="212" spans="1:7" s="660" customFormat="1">
      <c r="A212" s="685"/>
      <c r="B212" s="290">
        <v>0</v>
      </c>
      <c r="C212" s="290">
        <v>0</v>
      </c>
      <c r="D212" s="290">
        <v>0</v>
      </c>
      <c r="E212" s="290">
        <v>0</v>
      </c>
      <c r="F212" s="290">
        <v>0</v>
      </c>
      <c r="G212" s="290">
        <f>SUM(B212:F212)</f>
        <v>0</v>
      </c>
    </row>
    <row r="213" spans="1:7" s="660" customFormat="1">
      <c r="A213" s="685"/>
      <c r="B213" s="685"/>
      <c r="C213" s="290"/>
      <c r="D213" s="292"/>
      <c r="E213" s="292"/>
      <c r="F213" s="292"/>
      <c r="G213" s="292"/>
    </row>
    <row r="214" spans="1:7" s="660" customFormat="1">
      <c r="A214" s="685"/>
      <c r="B214" s="685"/>
      <c r="C214" s="290"/>
      <c r="D214" s="292"/>
      <c r="E214" s="292"/>
      <c r="F214" s="292"/>
      <c r="G214" s="292"/>
    </row>
    <row r="215" spans="1:7" s="660" customFormat="1">
      <c r="A215" s="685"/>
      <c r="B215" s="685"/>
      <c r="C215" s="290"/>
      <c r="D215" s="292"/>
      <c r="E215" s="292"/>
      <c r="F215" s="292"/>
      <c r="G215" s="292"/>
    </row>
    <row r="216" spans="1:7" s="660" customFormat="1">
      <c r="A216" s="685"/>
      <c r="B216" s="685"/>
      <c r="C216" s="290"/>
      <c r="D216" s="292"/>
      <c r="E216" s="292"/>
      <c r="F216" s="292"/>
      <c r="G216" s="292"/>
    </row>
    <row r="223" spans="1:7">
      <c r="A223" s="290"/>
      <c r="B223" s="290"/>
    </row>
    <row r="224" spans="1:7">
      <c r="A224" s="290"/>
      <c r="B224" s="290"/>
    </row>
    <row r="225" spans="1:2">
      <c r="A225" s="290"/>
      <c r="B225" s="290"/>
    </row>
    <row r="226" spans="1:2">
      <c r="A226" s="290"/>
      <c r="B226" s="290"/>
    </row>
    <row r="227" spans="1:2">
      <c r="A227" s="290"/>
      <c r="B227" s="290"/>
    </row>
    <row r="228" spans="1:2">
      <c r="A228" s="290"/>
      <c r="B228" s="290"/>
    </row>
    <row r="229" spans="1:2">
      <c r="A229" s="290"/>
      <c r="B229" s="290"/>
    </row>
    <row r="230" spans="1:2">
      <c r="A230" s="290"/>
      <c r="B230" s="290"/>
    </row>
    <row r="231" spans="1:2">
      <c r="A231" s="290"/>
      <c r="B231" s="290"/>
    </row>
    <row r="232" spans="1:2">
      <c r="A232" s="290"/>
      <c r="B232" s="290"/>
    </row>
    <row r="233" spans="1:2">
      <c r="A233" s="290"/>
      <c r="B233" s="290"/>
    </row>
    <row r="234" spans="1:2">
      <c r="A234" s="290"/>
      <c r="B234" s="290"/>
    </row>
    <row r="235" spans="1:2">
      <c r="A235" s="290"/>
      <c r="B235" s="290"/>
    </row>
    <row r="236" spans="1:2">
      <c r="A236" s="290"/>
      <c r="B236" s="290"/>
    </row>
    <row r="237" spans="1:2">
      <c r="A237" s="290"/>
      <c r="B237" s="290"/>
    </row>
    <row r="238" spans="1:2">
      <c r="A238" s="290"/>
      <c r="B238" s="290"/>
    </row>
    <row r="239" spans="1:2">
      <c r="A239" s="290"/>
      <c r="B239" s="290"/>
    </row>
    <row r="240" spans="1:2">
      <c r="A240" s="290"/>
      <c r="B240" s="290"/>
    </row>
    <row r="241" spans="1:2">
      <c r="A241" s="290"/>
      <c r="B241" s="290"/>
    </row>
    <row r="242" spans="1:2">
      <c r="A242" s="290"/>
      <c r="B242" s="290"/>
    </row>
    <row r="243" spans="1:2">
      <c r="A243" s="290"/>
      <c r="B243" s="290"/>
    </row>
    <row r="244" spans="1:2">
      <c r="A244" s="290"/>
      <c r="B244" s="290"/>
    </row>
    <row r="245" spans="1:2">
      <c r="A245" s="290"/>
      <c r="B245" s="290"/>
    </row>
    <row r="246" spans="1:2">
      <c r="A246" s="290"/>
      <c r="B246" s="290"/>
    </row>
    <row r="247" spans="1:2">
      <c r="A247" s="290"/>
      <c r="B247" s="290"/>
    </row>
    <row r="248" spans="1:2">
      <c r="A248" s="290"/>
      <c r="B248" s="290"/>
    </row>
    <row r="249" spans="1:2">
      <c r="A249" s="290"/>
      <c r="B249" s="290"/>
    </row>
    <row r="250" spans="1:2">
      <c r="A250" s="290"/>
      <c r="B250" s="290"/>
    </row>
    <row r="251" spans="1:2">
      <c r="A251" s="290"/>
      <c r="B251" s="290"/>
    </row>
    <row r="252" spans="1:2">
      <c r="A252" s="290"/>
      <c r="B252" s="290"/>
    </row>
    <row r="253" spans="1:2">
      <c r="A253" s="290"/>
      <c r="B253" s="290"/>
    </row>
    <row r="254" spans="1:2">
      <c r="A254" s="290"/>
      <c r="B254" s="290"/>
    </row>
    <row r="255" spans="1:2">
      <c r="A255" s="290"/>
      <c r="B255" s="290"/>
    </row>
    <row r="256" spans="1:2">
      <c r="A256" s="290"/>
      <c r="B256" s="290"/>
    </row>
    <row r="257" spans="1:2">
      <c r="A257" s="290"/>
      <c r="B257" s="290"/>
    </row>
    <row r="258" spans="1:2">
      <c r="A258" s="290"/>
      <c r="B258" s="290"/>
    </row>
    <row r="259" spans="1:2">
      <c r="A259" s="290"/>
      <c r="B259" s="290"/>
    </row>
    <row r="260" spans="1:2">
      <c r="A260" s="290"/>
      <c r="B260" s="290"/>
    </row>
    <row r="261" spans="1:2">
      <c r="A261" s="290"/>
      <c r="B261" s="290"/>
    </row>
    <row r="262" spans="1:2">
      <c r="A262" s="290"/>
      <c r="B262" s="290"/>
    </row>
    <row r="263" spans="1:2">
      <c r="A263" s="290"/>
      <c r="B263" s="290"/>
    </row>
    <row r="264" spans="1:2">
      <c r="A264" s="290"/>
      <c r="B264" s="290"/>
    </row>
    <row r="265" spans="1:2">
      <c r="A265" s="290"/>
      <c r="B265" s="290"/>
    </row>
    <row r="266" spans="1:2">
      <c r="A266" s="290"/>
      <c r="B266" s="290"/>
    </row>
    <row r="267" spans="1:2">
      <c r="A267" s="290"/>
      <c r="B267" s="290"/>
    </row>
    <row r="268" spans="1:2">
      <c r="A268" s="290"/>
      <c r="B268" s="290"/>
    </row>
    <row r="269" spans="1:2">
      <c r="A269" s="290"/>
      <c r="B269" s="290"/>
    </row>
    <row r="270" spans="1:2">
      <c r="A270" s="290"/>
      <c r="B270" s="290"/>
    </row>
    <row r="271" spans="1:2">
      <c r="A271" s="290"/>
      <c r="B271" s="290"/>
    </row>
    <row r="272" spans="1:2">
      <c r="A272" s="290"/>
      <c r="B272" s="290"/>
    </row>
    <row r="273" spans="1:2">
      <c r="A273" s="290"/>
      <c r="B273" s="290"/>
    </row>
    <row r="274" spans="1:2">
      <c r="A274" s="290"/>
      <c r="B274" s="290"/>
    </row>
    <row r="275" spans="1:2">
      <c r="A275" s="290"/>
      <c r="B275" s="290"/>
    </row>
    <row r="276" spans="1:2">
      <c r="A276" s="290"/>
      <c r="B276" s="290"/>
    </row>
    <row r="277" spans="1:2">
      <c r="A277" s="290"/>
      <c r="B277" s="290"/>
    </row>
    <row r="278" spans="1:2">
      <c r="A278" s="290"/>
      <c r="B278" s="290"/>
    </row>
    <row r="279" spans="1:2">
      <c r="A279" s="290"/>
      <c r="B279" s="290"/>
    </row>
    <row r="280" spans="1:2">
      <c r="A280" s="290"/>
      <c r="B280" s="290"/>
    </row>
    <row r="281" spans="1:2">
      <c r="A281" s="290"/>
      <c r="B281" s="290"/>
    </row>
    <row r="282" spans="1:2">
      <c r="A282" s="290"/>
      <c r="B282" s="290"/>
    </row>
    <row r="283" spans="1:2">
      <c r="A283" s="290"/>
      <c r="B283" s="290"/>
    </row>
    <row r="284" spans="1:2">
      <c r="A284" s="290"/>
      <c r="B284" s="290"/>
    </row>
    <row r="285" spans="1:2">
      <c r="A285" s="290"/>
      <c r="B285" s="290"/>
    </row>
    <row r="286" spans="1:2">
      <c r="A286" s="290"/>
      <c r="B286" s="290"/>
    </row>
    <row r="287" spans="1:2">
      <c r="A287" s="290"/>
      <c r="B287" s="290"/>
    </row>
    <row r="288" spans="1:2">
      <c r="A288" s="290"/>
      <c r="B288" s="290"/>
    </row>
    <row r="289" spans="1:2">
      <c r="A289" s="290"/>
      <c r="B289" s="290"/>
    </row>
    <row r="290" spans="1:2">
      <c r="A290" s="290"/>
      <c r="B290" s="290"/>
    </row>
    <row r="291" spans="1:2">
      <c r="A291" s="290"/>
      <c r="B291" s="290"/>
    </row>
    <row r="292" spans="1:2">
      <c r="A292" s="290"/>
      <c r="B292" s="290"/>
    </row>
    <row r="293" spans="1:2">
      <c r="A293" s="290"/>
      <c r="B293" s="290"/>
    </row>
    <row r="294" spans="1:2">
      <c r="A294" s="290"/>
      <c r="B294" s="290"/>
    </row>
    <row r="295" spans="1:2">
      <c r="A295" s="290"/>
      <c r="B295" s="290"/>
    </row>
    <row r="296" spans="1:2">
      <c r="A296" s="290"/>
      <c r="B296" s="290"/>
    </row>
    <row r="297" spans="1:2">
      <c r="A297" s="290"/>
      <c r="B297" s="290"/>
    </row>
    <row r="298" spans="1:2">
      <c r="A298" s="290"/>
      <c r="B298" s="290"/>
    </row>
    <row r="299" spans="1:2">
      <c r="A299" s="290"/>
      <c r="B299" s="290"/>
    </row>
    <row r="300" spans="1:2">
      <c r="A300" s="290"/>
      <c r="B300" s="290"/>
    </row>
    <row r="301" spans="1:2">
      <c r="A301" s="290"/>
      <c r="B301" s="290"/>
    </row>
    <row r="302" spans="1:2">
      <c r="A302" s="290"/>
      <c r="B302" s="290"/>
    </row>
    <row r="303" spans="1:2">
      <c r="A303" s="290"/>
      <c r="B303" s="290"/>
    </row>
    <row r="304" spans="1:2">
      <c r="A304" s="290"/>
      <c r="B304" s="290"/>
    </row>
  </sheetData>
  <customSheetViews>
    <customSheetView guid="{44B5F5DE-C96C-4269-969A-574D4EEEEEF5}" showRuler="0">
      <selection activeCell="C14" sqref="C14"/>
      <pageMargins left="0.74803149606299202" right="0.74803149606299202" top="0.74803149606299202" bottom="3.63" header="0.35" footer="3"/>
      <printOptions horizontalCentered="1"/>
      <pageSetup paperSize="9" orientation="portrait" blackAndWhite="1" useFirstPageNumber="1" r:id="rId1"/>
      <headerFooter alignWithMargins="0">
        <oddHeader xml:space="preserve">&amp;C   </oddHeader>
        <oddFooter>&amp;C&amp;"Times New Roman,Bold"&amp;P</oddFooter>
      </headerFooter>
    </customSheetView>
    <customSheetView guid="{51C53396-99BF-439E-80DF-007983187621}" showRuler="0">
      <selection sqref="A1:IV65536"/>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Ruler="0" topLeftCell="A195">
      <selection activeCell="B212" sqref="B212:G212"/>
      <pageMargins left="0.74803149606299213" right="0.39370078740157483" top="0.74803149606299213" bottom="0.9055118110236221" header="0.51181102362204722" footer="0.59055118110236227"/>
      <printOptions horizontalCentered="1"/>
      <pageSetup paperSize="9" firstPageNumber="75" orientation="landscape" blackAndWhite="1" useFirstPageNumber="1" r:id="rId3"/>
      <headerFooter alignWithMargins="0">
        <oddHeader xml:space="preserve">&amp;C   </oddHeader>
        <oddFooter>&amp;C&amp;"Times New Roman,Bold"   Vol-IV    -    &amp;P</oddFooter>
      </headerFooter>
    </customSheetView>
    <customSheetView guid="{F7D04FF6-8BBF-4270-9EF9-DD67F24468EA}" showRuler="0">
      <selection activeCell="E6" sqref="E6"/>
      <pageMargins left="0.74803149606299213" right="0.39370078740157483" top="0.74803149606299213" bottom="0.9055118110236221" header="0.51181102362204722" footer="0.59055118110236227"/>
      <printOptions horizontalCentered="1"/>
      <pageSetup paperSize="9" firstPageNumber="75" orientation="landscape" blackAndWhite="1" useFirstPageNumber="1" r:id="rId4"/>
      <headerFooter alignWithMargins="0">
        <oddHeader xml:space="preserve">&amp;C   </oddHeader>
        <oddFooter>&amp;C&amp;"Times New Roman,Bold"   Vol-IV    -    &amp;P</oddFooter>
      </headerFooter>
    </customSheetView>
    <customSheetView guid="{73C19A37-4EEB-4DC6-935E-CC3901B52293}" showRuler="0" topLeftCell="A195">
      <selection activeCell="B212" sqref="B212:G212"/>
      <pageMargins left="0.74803149606299213" right="0.39370078740157483" top="0.74803149606299213" bottom="0.9055118110236221" header="0.51181102362204722" footer="0.59055118110236227"/>
      <printOptions horizontalCentered="1"/>
      <pageSetup paperSize="9" firstPageNumber="75" orientation="landscape" blackAndWhite="1" useFirstPageNumber="1" r:id="rId5"/>
      <headerFooter alignWithMargins="0">
        <oddHeader xml:space="preserve">&amp;C   </oddHeader>
        <oddFooter>&amp;C&amp;"Times New Roman,Bold"   Vol-IV    -    &amp;P</oddFooter>
      </headerFooter>
    </customSheetView>
    <customSheetView guid="{63DB0950-E90F-4380-862C-985B5EB19119}" showRuler="0">
      <selection activeCell="E6" sqref="E6"/>
      <pageMargins left="0.74803149606299213" right="0.39370078740157483" top="0.74803149606299213" bottom="0.9055118110236221" header="0.51181102362204722" footer="0.59055118110236227"/>
      <printOptions horizontalCentered="1"/>
      <pageSetup paperSize="9" firstPageNumber="75" orientation="landscape" blackAndWhite="1" useFirstPageNumber="1" r:id="rId6"/>
      <headerFooter alignWithMargins="0">
        <oddHeader xml:space="preserve">&amp;C   </oddHeader>
        <oddFooter>&amp;C&amp;"Times New Roman,Bold"   Vol-IV    -    &amp;P</oddFooter>
      </headerFooter>
    </customSheetView>
    <customSheetView guid="{F13B090A-ECDA-4418-9F13-644A873400E7}" showRuler="0" topLeftCell="A195">
      <selection activeCell="B212" sqref="B212:G212"/>
      <pageMargins left="0.74803149606299213" right="0.39370078740157483" top="0.74803149606299213" bottom="0.9055118110236221" header="0.51181102362204722" footer="0.59055118110236227"/>
      <printOptions horizontalCentered="1"/>
      <pageSetup paperSize="9" firstPageNumber="75" orientation="landscape" blackAndWhite="1" useFirstPageNumber="1" r:id="rId7"/>
      <headerFooter alignWithMargins="0">
        <oddHeader xml:space="preserve">&amp;C   </oddHeader>
        <oddFooter>&amp;C&amp;"Times New Roman,Bold"   Vol-IV    -    &amp;P</oddFooter>
      </headerFooter>
    </customSheetView>
    <customSheetView guid="{9AB94DEC-E115-4D58-A012-E99EA3B9CE7A}" showPageBreaks="1" showRuler="0">
      <selection activeCell="E25" sqref="E25"/>
      <pageMargins left="0.74803149606299202" right="0.74803149606299202" top="0.74803149606299202" bottom="3.63" header="0.35" footer="3"/>
      <printOptions horizontalCentered="1"/>
      <pageSetup paperSize="9" orientation="portrait" blackAndWhite="1" useFirstPageNumber="1" r:id="rId8"/>
      <headerFooter alignWithMargins="0">
        <oddHeader xml:space="preserve">&amp;C   </oddHeader>
        <oddFooter>&amp;C&amp;"Times New Roman,Bold"&amp;P</oddFooter>
      </headerFooter>
    </customSheetView>
  </customSheetViews>
  <mergeCells count="6">
    <mergeCell ref="B12:G12"/>
    <mergeCell ref="B13:D13"/>
    <mergeCell ref="A2:G2"/>
    <mergeCell ref="A1:G1"/>
    <mergeCell ref="A3:G3"/>
    <mergeCell ref="B4:G4"/>
  </mergeCells>
  <phoneticPr fontId="32" type="noConversion"/>
  <printOptions horizontalCentered="1"/>
  <pageMargins left="0.74803149606299202" right="0.74803149606299202" top="0.74803149606299202" bottom="3.63" header="0.35" footer="3"/>
  <pageSetup paperSize="9" orientation="portrait" blackAndWhite="1" useFirstPageNumber="1" r:id="rId9"/>
  <headerFooter alignWithMargins="0">
    <oddHeader xml:space="preserve">&amp;C   </oddHeader>
    <oddFooter>&amp;C&amp;"Times New Roman,Bold"&amp;P</oddFooter>
  </headerFooter>
</worksheet>
</file>

<file path=xl/worksheets/sheet3.xml><?xml version="1.0" encoding="utf-8"?>
<worksheet xmlns="http://schemas.openxmlformats.org/spreadsheetml/2006/main" xmlns:r="http://schemas.openxmlformats.org/officeDocument/2006/relationships">
  <sheetPr syncVertical="1" syncRef="A1" transitionEvaluation="1" codeName="Sheet9"/>
  <dimension ref="A2:I650"/>
  <sheetViews>
    <sheetView view="pageBreakPreview" zoomScale="115" zoomScaleNormal="130" zoomScaleSheetLayoutView="130" workbookViewId="0">
      <selection activeCell="I45" sqref="I45"/>
    </sheetView>
  </sheetViews>
  <sheetFormatPr defaultColWidth="11" defaultRowHeight="12.75"/>
  <cols>
    <col min="1" max="1" width="4.28515625" style="703" customWidth="1"/>
    <col min="2" max="2" width="6.42578125" style="703" bestFit="1" customWidth="1"/>
    <col min="3" max="3" width="34.7109375" style="785" customWidth="1"/>
    <col min="4" max="5" width="7.28515625" style="266" customWidth="1"/>
    <col min="6" max="6" width="7.7109375" style="266" customWidth="1"/>
    <col min="7" max="7" width="7.28515625" style="266" customWidth="1"/>
    <col min="8" max="9" width="7.7109375" style="266" customWidth="1"/>
    <col min="10" max="16384" width="11" style="266"/>
  </cols>
  <sheetData>
    <row r="2" spans="1:9" ht="15.75">
      <c r="A2" s="1392" t="s">
        <v>248</v>
      </c>
      <c r="B2" s="1392"/>
      <c r="C2" s="1392"/>
      <c r="D2" s="1392"/>
      <c r="E2" s="1392"/>
      <c r="F2" s="1392"/>
      <c r="G2" s="1392"/>
      <c r="H2" s="1392"/>
      <c r="I2" s="1392"/>
    </row>
    <row r="3" spans="1:9" ht="13.5" thickBot="1">
      <c r="A3" s="779"/>
      <c r="B3" s="786"/>
      <c r="C3" s="787"/>
      <c r="D3" s="788"/>
      <c r="E3" s="788"/>
      <c r="F3" s="788"/>
      <c r="G3" s="788"/>
      <c r="H3" s="780"/>
      <c r="I3" s="781" t="s">
        <v>129</v>
      </c>
    </row>
    <row r="4" spans="1:9" s="782" customFormat="1" ht="36" customHeight="1" thickTop="1" thickBot="1">
      <c r="A4" s="790" t="s">
        <v>747</v>
      </c>
      <c r="B4" s="791" t="s">
        <v>748</v>
      </c>
      <c r="C4" s="792" t="s">
        <v>749</v>
      </c>
      <c r="D4" s="791" t="s">
        <v>750</v>
      </c>
      <c r="E4" s="791" t="s">
        <v>751</v>
      </c>
      <c r="F4" s="793" t="s">
        <v>752</v>
      </c>
      <c r="G4" s="791" t="s">
        <v>753</v>
      </c>
      <c r="H4" s="793" t="s">
        <v>659</v>
      </c>
      <c r="I4" s="794" t="s">
        <v>718</v>
      </c>
    </row>
    <row r="5" spans="1:9" s="783" customFormat="1" ht="15" customHeight="1" thickTop="1" thickBot="1">
      <c r="A5" s="1275">
        <v>1</v>
      </c>
      <c r="B5" s="1276">
        <v>2</v>
      </c>
      <c r="C5" s="796">
        <v>3</v>
      </c>
      <c r="D5" s="797">
        <v>4</v>
      </c>
      <c r="E5" s="797">
        <v>5</v>
      </c>
      <c r="F5" s="795">
        <v>6</v>
      </c>
      <c r="G5" s="797">
        <v>7</v>
      </c>
      <c r="H5" s="797">
        <v>8</v>
      </c>
      <c r="I5" s="798">
        <v>9</v>
      </c>
    </row>
    <row r="6" spans="1:9" ht="26.25" thickTop="1">
      <c r="A6" s="1269">
        <v>1</v>
      </c>
      <c r="B6" s="1270">
        <v>2</v>
      </c>
      <c r="C6" s="1271" t="s">
        <v>754</v>
      </c>
      <c r="D6" s="1272">
        <f>'dem2'!B53</f>
        <v>0</v>
      </c>
      <c r="E6" s="1272">
        <f>'dem2'!C53</f>
        <v>0</v>
      </c>
      <c r="F6" s="1272">
        <f>'dem2'!D53</f>
        <v>0</v>
      </c>
      <c r="G6" s="1273">
        <f>'dem2'!E53</f>
        <v>0</v>
      </c>
      <c r="H6" s="1272">
        <f>'dem2'!F53</f>
        <v>0</v>
      </c>
      <c r="I6" s="1274">
        <f>SUM(D6:H6)</f>
        <v>0</v>
      </c>
    </row>
    <row r="7" spans="1:9">
      <c r="A7" s="701">
        <v>2</v>
      </c>
      <c r="B7" s="702">
        <v>3</v>
      </c>
      <c r="C7" s="270" t="s">
        <v>755</v>
      </c>
      <c r="D7" s="1032">
        <f>'dem3'!A87</f>
        <v>0</v>
      </c>
      <c r="E7" s="1032">
        <f>'dem3'!B87</f>
        <v>0</v>
      </c>
      <c r="F7" s="1030">
        <f>'dem3'!C87</f>
        <v>0</v>
      </c>
      <c r="G7" s="1030">
        <f>'dem3'!D87</f>
        <v>0</v>
      </c>
      <c r="H7" s="1032">
        <f>'dem3'!E87</f>
        <v>0</v>
      </c>
      <c r="I7" s="1274">
        <f t="shared" ref="I7:I30" si="0">SUM(D7:H7)</f>
        <v>0</v>
      </c>
    </row>
    <row r="8" spans="1:9">
      <c r="A8" s="1269">
        <v>3</v>
      </c>
      <c r="B8" s="702">
        <v>5</v>
      </c>
      <c r="C8" s="270" t="s">
        <v>441</v>
      </c>
      <c r="D8" s="1032">
        <f>'dem5'!B34</f>
        <v>0</v>
      </c>
      <c r="E8" s="1032">
        <f>'dem5'!C34</f>
        <v>0</v>
      </c>
      <c r="F8" s="1030">
        <f>'dem5'!D34</f>
        <v>0</v>
      </c>
      <c r="G8" s="1032">
        <f>'dem5'!E34</f>
        <v>0</v>
      </c>
      <c r="H8" s="1032">
        <f>'dem5'!F34</f>
        <v>0</v>
      </c>
      <c r="I8" s="1274">
        <f t="shared" si="0"/>
        <v>0</v>
      </c>
    </row>
    <row r="9" spans="1:9">
      <c r="A9" s="701">
        <v>4</v>
      </c>
      <c r="B9" s="702">
        <v>7</v>
      </c>
      <c r="C9" s="270" t="s">
        <v>442</v>
      </c>
      <c r="D9" s="1032">
        <f>'dem7'!B61</f>
        <v>0</v>
      </c>
      <c r="E9" s="1030">
        <f>'dem7'!C61</f>
        <v>0</v>
      </c>
      <c r="F9" s="1030">
        <f>'dem7'!D61</f>
        <v>0</v>
      </c>
      <c r="G9" s="1030">
        <f>'dem7'!E61</f>
        <v>0</v>
      </c>
      <c r="H9" s="1032">
        <f>'dem7'!F61</f>
        <v>0</v>
      </c>
      <c r="I9" s="1274">
        <f t="shared" si="0"/>
        <v>0</v>
      </c>
    </row>
    <row r="10" spans="1:9">
      <c r="A10" s="1269">
        <v>5</v>
      </c>
      <c r="B10" s="702">
        <v>12</v>
      </c>
      <c r="C10" s="270" t="s">
        <v>443</v>
      </c>
      <c r="D10" s="1032">
        <f>'dem12'!B60</f>
        <v>0</v>
      </c>
      <c r="E10" s="1032">
        <f>'dem12'!C60</f>
        <v>0</v>
      </c>
      <c r="F10" s="1030">
        <f>'dem12'!D60</f>
        <v>0</v>
      </c>
      <c r="G10" s="1030">
        <f>'dem12'!E60</f>
        <v>0</v>
      </c>
      <c r="H10" s="1032">
        <f>'dem12'!F60</f>
        <v>0</v>
      </c>
      <c r="I10" s="1274">
        <f t="shared" si="0"/>
        <v>0</v>
      </c>
    </row>
    <row r="11" spans="1:9" ht="25.5">
      <c r="A11" s="701">
        <v>6</v>
      </c>
      <c r="B11" s="702">
        <v>13</v>
      </c>
      <c r="C11" s="270" t="s">
        <v>766</v>
      </c>
      <c r="D11" s="1032">
        <f>'dem13'!B47</f>
        <v>0</v>
      </c>
      <c r="E11" s="1032">
        <f>'dem13'!C47</f>
        <v>0</v>
      </c>
      <c r="F11" s="1030">
        <f>'dem13'!D47</f>
        <v>0</v>
      </c>
      <c r="G11" s="1032">
        <f>'dem13'!E47</f>
        <v>0</v>
      </c>
      <c r="H11" s="1032">
        <f>'dem13'!F47</f>
        <v>0</v>
      </c>
      <c r="I11" s="1274">
        <f t="shared" si="0"/>
        <v>0</v>
      </c>
    </row>
    <row r="12" spans="1:9">
      <c r="A12" s="1269">
        <v>7</v>
      </c>
      <c r="B12" s="702">
        <v>16</v>
      </c>
      <c r="C12" s="270" t="s">
        <v>767</v>
      </c>
      <c r="D12" s="1032">
        <f>'dem16'!B77</f>
        <v>0</v>
      </c>
      <c r="E12" s="1030">
        <f>'dem16'!C77</f>
        <v>0</v>
      </c>
      <c r="F12" s="1030">
        <f>'dem16'!D77</f>
        <v>0</v>
      </c>
      <c r="G12" s="1030">
        <f>'dem16'!E77</f>
        <v>0</v>
      </c>
      <c r="H12" s="1032">
        <f>'dem16'!F77</f>
        <v>0</v>
      </c>
      <c r="I12" s="1274">
        <f t="shared" si="0"/>
        <v>0</v>
      </c>
    </row>
    <row r="13" spans="1:9">
      <c r="A13" s="701">
        <v>8</v>
      </c>
      <c r="B13" s="702">
        <v>19</v>
      </c>
      <c r="C13" s="270" t="s">
        <v>768</v>
      </c>
      <c r="D13" s="1007">
        <f>'dem19'!B39</f>
        <v>0</v>
      </c>
      <c r="E13" s="1007">
        <f>'dem19'!C39</f>
        <v>0</v>
      </c>
      <c r="F13" s="1007">
        <f>'dem19'!D39</f>
        <v>0</v>
      </c>
      <c r="G13" s="1037">
        <f>'dem19'!E39</f>
        <v>0</v>
      </c>
      <c r="H13" s="1007">
        <f>'dem19'!F39</f>
        <v>0</v>
      </c>
      <c r="I13" s="1274">
        <f t="shared" si="0"/>
        <v>0</v>
      </c>
    </row>
    <row r="14" spans="1:9">
      <c r="A14" s="1269">
        <v>9</v>
      </c>
      <c r="B14" s="702">
        <v>21</v>
      </c>
      <c r="C14" s="270" t="s">
        <v>769</v>
      </c>
      <c r="D14" s="1007">
        <f>'dem21'!B33</f>
        <v>0</v>
      </c>
      <c r="E14" s="1007">
        <f>'dem21'!C33</f>
        <v>0</v>
      </c>
      <c r="F14" s="1013">
        <f>'dem21'!D33</f>
        <v>0</v>
      </c>
      <c r="G14" s="1007">
        <f>'dem21'!E33</f>
        <v>0</v>
      </c>
      <c r="H14" s="1007">
        <f>'dem21'!F33</f>
        <v>0</v>
      </c>
      <c r="I14" s="1274">
        <f t="shared" si="0"/>
        <v>0</v>
      </c>
    </row>
    <row r="15" spans="1:9">
      <c r="A15" s="701">
        <v>10</v>
      </c>
      <c r="B15" s="702">
        <v>22</v>
      </c>
      <c r="C15" s="270" t="s">
        <v>770</v>
      </c>
      <c r="D15" s="1007">
        <f>'dem22'!B106</f>
        <v>0</v>
      </c>
      <c r="E15" s="1007">
        <f>'dem22'!C106</f>
        <v>0</v>
      </c>
      <c r="F15" s="1013">
        <f>'dem22'!D106</f>
        <v>0</v>
      </c>
      <c r="G15" s="1007">
        <f>'dem22'!E106</f>
        <v>0</v>
      </c>
      <c r="H15" s="1013">
        <f>'dem22'!F106</f>
        <v>0</v>
      </c>
      <c r="I15" s="1274">
        <f t="shared" si="0"/>
        <v>0</v>
      </c>
    </row>
    <row r="16" spans="1:9" ht="54.75" customHeight="1">
      <c r="A16" s="1269">
        <v>11</v>
      </c>
      <c r="B16" s="702">
        <v>28</v>
      </c>
      <c r="C16" s="789" t="s">
        <v>771</v>
      </c>
      <c r="D16" s="1007">
        <f>'dem28'!B57</f>
        <v>0</v>
      </c>
      <c r="E16" s="1007">
        <f>'dem28'!C57</f>
        <v>0</v>
      </c>
      <c r="F16" s="1013">
        <f>'dem28'!D57</f>
        <v>0</v>
      </c>
      <c r="G16" s="1007">
        <f>'dem28'!E57</f>
        <v>0</v>
      </c>
      <c r="H16" s="1007">
        <f>'dem28'!F57</f>
        <v>0</v>
      </c>
      <c r="I16" s="1274">
        <f t="shared" si="0"/>
        <v>0</v>
      </c>
    </row>
    <row r="17" spans="1:9" ht="25.5">
      <c r="A17" s="701">
        <v>12</v>
      </c>
      <c r="B17" s="702">
        <v>29</v>
      </c>
      <c r="C17" s="270" t="s">
        <v>776</v>
      </c>
      <c r="D17" s="1007">
        <f>'dem29'!B42</f>
        <v>0</v>
      </c>
      <c r="E17" s="1007">
        <f>'dem29'!C42</f>
        <v>0</v>
      </c>
      <c r="F17" s="1013">
        <f>'dem29'!D42</f>
        <v>0</v>
      </c>
      <c r="G17" s="1013">
        <f>'dem29'!E42</f>
        <v>0</v>
      </c>
      <c r="H17" s="1007">
        <f>'dem29'!F42</f>
        <v>0</v>
      </c>
      <c r="I17" s="1274">
        <f t="shared" si="0"/>
        <v>0</v>
      </c>
    </row>
    <row r="18" spans="1:9">
      <c r="A18" s="1269">
        <v>13</v>
      </c>
      <c r="B18" s="702">
        <v>30</v>
      </c>
      <c r="C18" s="270" t="s">
        <v>777</v>
      </c>
      <c r="D18" s="1007">
        <f>'dem30'!B35</f>
        <v>0</v>
      </c>
      <c r="E18" s="1007">
        <f>'dem30'!C35</f>
        <v>0</v>
      </c>
      <c r="F18" s="1007">
        <f>'dem30'!D35</f>
        <v>0</v>
      </c>
      <c r="G18" s="1013">
        <f>'dem30'!E35</f>
        <v>0</v>
      </c>
      <c r="H18" s="1007">
        <f>'dem30'!F35</f>
        <v>0</v>
      </c>
      <c r="I18" s="1274">
        <f t="shared" si="0"/>
        <v>0</v>
      </c>
    </row>
    <row r="19" spans="1:9">
      <c r="A19" s="701">
        <v>14</v>
      </c>
      <c r="B19" s="702">
        <v>31</v>
      </c>
      <c r="C19" s="270" t="s">
        <v>778</v>
      </c>
      <c r="D19" s="1007">
        <f>'dem31'!B33</f>
        <v>0</v>
      </c>
      <c r="E19" s="1007">
        <f>'dem31'!C33</f>
        <v>0</v>
      </c>
      <c r="F19" s="1007">
        <f>'dem31'!D33</f>
        <v>0</v>
      </c>
      <c r="G19" s="1013">
        <f>'dem31'!E33</f>
        <v>0</v>
      </c>
      <c r="H19" s="1007">
        <f>'dem31'!F33</f>
        <v>0</v>
      </c>
      <c r="I19" s="1274">
        <f t="shared" si="0"/>
        <v>0</v>
      </c>
    </row>
    <row r="20" spans="1:9">
      <c r="A20" s="1269">
        <v>15</v>
      </c>
      <c r="B20" s="702">
        <v>32</v>
      </c>
      <c r="C20" s="270" t="s">
        <v>779</v>
      </c>
      <c r="D20" s="1007">
        <f>'dem32'!B33</f>
        <v>0</v>
      </c>
      <c r="E20" s="1007">
        <f>'dem32'!C33</f>
        <v>0</v>
      </c>
      <c r="F20" s="1013">
        <f>'dem32'!D33</f>
        <v>0</v>
      </c>
      <c r="G20" s="1007">
        <f>'dem32'!E33</f>
        <v>0</v>
      </c>
      <c r="H20" s="1007">
        <f>'dem32'!F33</f>
        <v>0</v>
      </c>
      <c r="I20" s="1274">
        <f t="shared" si="0"/>
        <v>0</v>
      </c>
    </row>
    <row r="21" spans="1:9" ht="12.95" customHeight="1">
      <c r="A21" s="701">
        <v>16</v>
      </c>
      <c r="B21" s="702">
        <v>33</v>
      </c>
      <c r="C21" s="270" t="s">
        <v>780</v>
      </c>
      <c r="D21" s="1007">
        <f>'dem33'!B80</f>
        <v>0</v>
      </c>
      <c r="E21" s="1007">
        <f>'dem33'!C80</f>
        <v>0</v>
      </c>
      <c r="F21" s="1013">
        <f>'dem33'!D80</f>
        <v>44448</v>
      </c>
      <c r="G21" s="1007">
        <f>'dem33'!E80</f>
        <v>0</v>
      </c>
      <c r="H21" s="1007">
        <f>'dem33'!F80</f>
        <v>0</v>
      </c>
      <c r="I21" s="1274">
        <f t="shared" si="0"/>
        <v>44448</v>
      </c>
    </row>
    <row r="22" spans="1:9">
      <c r="A22" s="1269">
        <v>17</v>
      </c>
      <c r="B22" s="702">
        <v>34</v>
      </c>
      <c r="C22" s="270" t="s">
        <v>781</v>
      </c>
      <c r="D22" s="1007">
        <f>'dem34'!A92</f>
        <v>0</v>
      </c>
      <c r="E22" s="1007">
        <f>'dem34'!B92</f>
        <v>0</v>
      </c>
      <c r="F22" s="1013">
        <f>'dem34'!C92</f>
        <v>0</v>
      </c>
      <c r="G22" s="1007">
        <f>'dem34'!D92</f>
        <v>0</v>
      </c>
      <c r="H22" s="1007">
        <f>'dem34'!E92</f>
        <v>0</v>
      </c>
      <c r="I22" s="1274">
        <f t="shared" si="0"/>
        <v>0</v>
      </c>
    </row>
    <row r="23" spans="1:9">
      <c r="A23" s="701">
        <v>18</v>
      </c>
      <c r="B23" s="702">
        <v>35</v>
      </c>
      <c r="C23" s="270" t="s">
        <v>782</v>
      </c>
      <c r="D23" s="1007">
        <f>'dem35'!B79</f>
        <v>0</v>
      </c>
      <c r="E23" s="1007">
        <f>'dem35'!C79</f>
        <v>0</v>
      </c>
      <c r="F23" s="1013">
        <f>'dem35'!D79</f>
        <v>0</v>
      </c>
      <c r="G23" s="1013">
        <f>'dem35'!E79</f>
        <v>0</v>
      </c>
      <c r="H23" s="1007">
        <f>'dem35'!F79</f>
        <v>0</v>
      </c>
      <c r="I23" s="1274">
        <f t="shared" si="0"/>
        <v>0</v>
      </c>
    </row>
    <row r="24" spans="1:9">
      <c r="A24" s="1269">
        <v>19</v>
      </c>
      <c r="B24" s="702">
        <v>36</v>
      </c>
      <c r="C24" s="270" t="s">
        <v>227</v>
      </c>
      <c r="D24" s="1007">
        <f>'dem36'!B36</f>
        <v>0</v>
      </c>
      <c r="E24" s="1007">
        <f>'dem36'!C36</f>
        <v>0</v>
      </c>
      <c r="F24" s="1013">
        <f>'dem36'!D36</f>
        <v>0</v>
      </c>
      <c r="G24" s="1007">
        <f>'dem36'!E36</f>
        <v>0</v>
      </c>
      <c r="H24" s="1007">
        <f>'dem36'!F36</f>
        <v>0</v>
      </c>
      <c r="I24" s="1274">
        <f t="shared" si="0"/>
        <v>0</v>
      </c>
    </row>
    <row r="25" spans="1:9">
      <c r="A25" s="701">
        <v>20</v>
      </c>
      <c r="B25" s="702">
        <v>37</v>
      </c>
      <c r="C25" s="270" t="s">
        <v>0</v>
      </c>
      <c r="D25" s="1007" t="e">
        <f>'dem37'!#REF!</f>
        <v>#REF!</v>
      </c>
      <c r="E25" s="1007" t="e">
        <f>'dem37'!#REF!</f>
        <v>#REF!</v>
      </c>
      <c r="F25" s="1013" t="e">
        <f>'dem37'!#REF!</f>
        <v>#REF!</v>
      </c>
      <c r="G25" s="1007" t="e">
        <f>'dem37'!#REF!</f>
        <v>#REF!</v>
      </c>
      <c r="H25" s="1007" t="e">
        <f>'dem37'!#REF!</f>
        <v>#REF!</v>
      </c>
      <c r="I25" s="1274" t="e">
        <f t="shared" si="0"/>
        <v>#REF!</v>
      </c>
    </row>
    <row r="26" spans="1:9">
      <c r="A26" s="1269">
        <v>21</v>
      </c>
      <c r="B26" s="702">
        <v>38</v>
      </c>
      <c r="C26" s="270" t="s">
        <v>1</v>
      </c>
      <c r="D26" s="1007">
        <f>'dem38'!A157</f>
        <v>0</v>
      </c>
      <c r="E26" s="1007">
        <f>'dem38'!B157</f>
        <v>0</v>
      </c>
      <c r="F26" s="1013">
        <f>'dem38'!C157</f>
        <v>0</v>
      </c>
      <c r="G26" s="1013">
        <f>'dem38'!D157</f>
        <v>0</v>
      </c>
      <c r="H26" s="1007">
        <f>'dem38'!E157</f>
        <v>0</v>
      </c>
      <c r="I26" s="1274">
        <f t="shared" si="0"/>
        <v>0</v>
      </c>
    </row>
    <row r="27" spans="1:9">
      <c r="A27" s="701">
        <v>22</v>
      </c>
      <c r="B27" s="702">
        <v>39</v>
      </c>
      <c r="C27" s="270" t="s">
        <v>163</v>
      </c>
      <c r="D27" s="1007">
        <f>'dem39'!B37</f>
        <v>0</v>
      </c>
      <c r="E27" s="1013">
        <f>'dem39'!C37</f>
        <v>0</v>
      </c>
      <c r="F27" s="1013">
        <f>'dem39'!D37</f>
        <v>0</v>
      </c>
      <c r="G27" s="1007">
        <f>'dem39'!E37</f>
        <v>0</v>
      </c>
      <c r="H27" s="1007">
        <f>'dem39'!F37</f>
        <v>0</v>
      </c>
      <c r="I27" s="1274">
        <f t="shared" si="0"/>
        <v>0</v>
      </c>
    </row>
    <row r="28" spans="1:9">
      <c r="A28" s="1269">
        <v>23</v>
      </c>
      <c r="B28" s="702">
        <v>40</v>
      </c>
      <c r="C28" s="270" t="s">
        <v>164</v>
      </c>
      <c r="D28" s="1007" t="e">
        <f>'dem40'!#REF!</f>
        <v>#REF!</v>
      </c>
      <c r="E28" s="1007" t="e">
        <f>'dem40'!#REF!</f>
        <v>#REF!</v>
      </c>
      <c r="F28" s="1013" t="e">
        <f>'dem40'!#REF!</f>
        <v>#REF!</v>
      </c>
      <c r="G28" s="1013" t="e">
        <f>'dem40'!#REF!</f>
        <v>#REF!</v>
      </c>
      <c r="H28" s="1007" t="e">
        <f>'dem40'!#REF!</f>
        <v>#REF!</v>
      </c>
      <c r="I28" s="1274" t="e">
        <f t="shared" si="0"/>
        <v>#REF!</v>
      </c>
    </row>
    <row r="29" spans="1:9">
      <c r="A29" s="701">
        <v>24</v>
      </c>
      <c r="B29" s="702">
        <v>41</v>
      </c>
      <c r="C29" s="270" t="s">
        <v>244</v>
      </c>
      <c r="D29" s="1007">
        <f>'dem41'!A52</f>
        <v>0</v>
      </c>
      <c r="E29" s="1007">
        <f>'dem41'!B52</f>
        <v>0</v>
      </c>
      <c r="F29" s="1013">
        <f>'dem41'!C52</f>
        <v>0</v>
      </c>
      <c r="G29" s="1013">
        <f>'dem41'!D52</f>
        <v>0</v>
      </c>
      <c r="H29" s="1007">
        <f>'dem41'!E52</f>
        <v>0</v>
      </c>
      <c r="I29" s="1274">
        <f t="shared" si="0"/>
        <v>0</v>
      </c>
    </row>
    <row r="30" spans="1:9" ht="13.5" thickBot="1">
      <c r="A30" s="1305">
        <v>25</v>
      </c>
      <c r="B30" s="1306">
        <v>43</v>
      </c>
      <c r="C30" s="1307" t="s">
        <v>165</v>
      </c>
      <c r="D30" s="1291">
        <f>'dem43'!B37</f>
        <v>0</v>
      </c>
      <c r="E30" s="1291">
        <f>'dem43'!C37</f>
        <v>0</v>
      </c>
      <c r="F30" s="1308">
        <f>'dem43'!D37</f>
        <v>0</v>
      </c>
      <c r="G30" s="1291">
        <f>'dem43'!E37</f>
        <v>0</v>
      </c>
      <c r="H30" s="1291">
        <f>'dem43'!F37</f>
        <v>0</v>
      </c>
      <c r="I30" s="1309">
        <f t="shared" si="0"/>
        <v>0</v>
      </c>
    </row>
    <row r="31" spans="1:9" ht="17.100000000000001" customHeight="1" thickTop="1" thickBot="1">
      <c r="A31" s="1280"/>
      <c r="B31" s="1310"/>
      <c r="C31" s="1295" t="s">
        <v>245</v>
      </c>
      <c r="D31" s="1283" t="e">
        <f t="shared" ref="D31:I31" si="1">SUM(D16:D30,D6:D15)</f>
        <v>#REF!</v>
      </c>
      <c r="E31" s="1284" t="e">
        <f t="shared" si="1"/>
        <v>#REF!</v>
      </c>
      <c r="F31" s="1284" t="e">
        <f t="shared" si="1"/>
        <v>#REF!</v>
      </c>
      <c r="G31" s="1284" t="e">
        <f t="shared" si="1"/>
        <v>#REF!</v>
      </c>
      <c r="H31" s="1284" t="e">
        <f t="shared" si="1"/>
        <v>#REF!</v>
      </c>
      <c r="I31" s="1285" t="e">
        <f t="shared" si="1"/>
        <v>#REF!</v>
      </c>
    </row>
    <row r="32" spans="1:9" ht="17.100000000000001" customHeight="1" thickTop="1" thickBot="1">
      <c r="A32" s="1280"/>
      <c r="B32" s="1281"/>
      <c r="C32" s="1282" t="s">
        <v>246</v>
      </c>
      <c r="D32" s="1283">
        <v>0</v>
      </c>
      <c r="E32" s="1283">
        <v>0</v>
      </c>
      <c r="F32" s="1283">
        <v>0</v>
      </c>
      <c r="G32" s="1283">
        <v>0</v>
      </c>
      <c r="H32" s="1284">
        <f>'dem22'!G100</f>
        <v>1370508</v>
      </c>
      <c r="I32" s="1285">
        <f>SUM(D32:H32)</f>
        <v>1370508</v>
      </c>
    </row>
    <row r="33" spans="1:9" ht="17.100000000000001" customHeight="1" thickTop="1" thickBot="1">
      <c r="A33" s="1280"/>
      <c r="B33" s="1281"/>
      <c r="C33" s="1282" t="s">
        <v>247</v>
      </c>
      <c r="D33" s="1283" t="e">
        <f t="shared" ref="D33:I33" si="2">D31-D32</f>
        <v>#REF!</v>
      </c>
      <c r="E33" s="1284" t="e">
        <f t="shared" si="2"/>
        <v>#REF!</v>
      </c>
      <c r="F33" s="1284" t="e">
        <f t="shared" si="2"/>
        <v>#REF!</v>
      </c>
      <c r="G33" s="1284" t="e">
        <f t="shared" si="2"/>
        <v>#REF!</v>
      </c>
      <c r="H33" s="1284" t="e">
        <f t="shared" si="2"/>
        <v>#REF!</v>
      </c>
      <c r="I33" s="1285" t="e">
        <f t="shared" si="2"/>
        <v>#REF!</v>
      </c>
    </row>
    <row r="34" spans="1:9" ht="13.5" thickTop="1">
      <c r="B34" s="784"/>
    </row>
    <row r="35" spans="1:9">
      <c r="B35" s="784"/>
    </row>
    <row r="36" spans="1:9">
      <c r="B36" s="784"/>
    </row>
    <row r="37" spans="1:9">
      <c r="B37" s="784"/>
    </row>
    <row r="38" spans="1:9">
      <c r="B38" s="784"/>
    </row>
    <row r="39" spans="1:9">
      <c r="B39" s="784"/>
    </row>
    <row r="40" spans="1:9">
      <c r="B40" s="784"/>
    </row>
    <row r="41" spans="1:9">
      <c r="B41" s="784"/>
    </row>
    <row r="42" spans="1:9">
      <c r="B42" s="784"/>
    </row>
    <row r="43" spans="1:9">
      <c r="B43" s="784"/>
    </row>
    <row r="44" spans="1:9">
      <c r="B44" s="784"/>
    </row>
    <row r="45" spans="1:9">
      <c r="B45" s="784"/>
    </row>
    <row r="46" spans="1:9">
      <c r="B46" s="784"/>
    </row>
    <row r="47" spans="1:9">
      <c r="B47" s="784"/>
    </row>
    <row r="48" spans="1:9">
      <c r="B48" s="784"/>
    </row>
    <row r="49" spans="2:2">
      <c r="B49" s="784"/>
    </row>
    <row r="50" spans="2:2">
      <c r="B50" s="784"/>
    </row>
    <row r="51" spans="2:2">
      <c r="B51" s="784"/>
    </row>
    <row r="52" spans="2:2">
      <c r="B52" s="784"/>
    </row>
    <row r="53" spans="2:2">
      <c r="B53" s="784"/>
    </row>
    <row r="54" spans="2:2">
      <c r="B54" s="784"/>
    </row>
    <row r="55" spans="2:2">
      <c r="B55" s="784"/>
    </row>
    <row r="56" spans="2:2">
      <c r="B56" s="784"/>
    </row>
    <row r="57" spans="2:2">
      <c r="B57" s="784"/>
    </row>
    <row r="58" spans="2:2">
      <c r="B58" s="784"/>
    </row>
    <row r="59" spans="2:2">
      <c r="B59" s="784"/>
    </row>
    <row r="60" spans="2:2">
      <c r="B60" s="784"/>
    </row>
    <row r="61" spans="2:2">
      <c r="B61" s="784"/>
    </row>
    <row r="62" spans="2:2">
      <c r="B62" s="784"/>
    </row>
    <row r="63" spans="2:2">
      <c r="B63" s="784"/>
    </row>
    <row r="64" spans="2:2">
      <c r="B64" s="784"/>
    </row>
    <row r="65" spans="2:2">
      <c r="B65" s="784"/>
    </row>
    <row r="66" spans="2:2">
      <c r="B66" s="784"/>
    </row>
    <row r="67" spans="2:2">
      <c r="B67" s="784"/>
    </row>
    <row r="68" spans="2:2">
      <c r="B68" s="784"/>
    </row>
    <row r="69" spans="2:2">
      <c r="B69" s="784"/>
    </row>
    <row r="70" spans="2:2">
      <c r="B70" s="784"/>
    </row>
    <row r="71" spans="2:2">
      <c r="B71" s="784"/>
    </row>
    <row r="72" spans="2:2">
      <c r="B72" s="784"/>
    </row>
    <row r="73" spans="2:2">
      <c r="B73" s="784"/>
    </row>
    <row r="74" spans="2:2">
      <c r="B74" s="784"/>
    </row>
    <row r="75" spans="2:2">
      <c r="B75" s="784"/>
    </row>
    <row r="76" spans="2:2">
      <c r="B76" s="784"/>
    </row>
    <row r="77" spans="2:2">
      <c r="B77" s="784"/>
    </row>
    <row r="78" spans="2:2">
      <c r="B78" s="784"/>
    </row>
    <row r="79" spans="2:2">
      <c r="B79" s="784"/>
    </row>
    <row r="80" spans="2:2">
      <c r="B80" s="784"/>
    </row>
    <row r="81" spans="2:2">
      <c r="B81" s="784"/>
    </row>
    <row r="82" spans="2:2">
      <c r="B82" s="784"/>
    </row>
    <row r="83" spans="2:2">
      <c r="B83" s="784"/>
    </row>
    <row r="84" spans="2:2">
      <c r="B84" s="784"/>
    </row>
    <row r="85" spans="2:2">
      <c r="B85" s="784"/>
    </row>
    <row r="86" spans="2:2">
      <c r="B86" s="784"/>
    </row>
    <row r="87" spans="2:2">
      <c r="B87" s="784"/>
    </row>
    <row r="88" spans="2:2">
      <c r="B88" s="784"/>
    </row>
    <row r="89" spans="2:2">
      <c r="B89" s="784"/>
    </row>
    <row r="90" spans="2:2">
      <c r="B90" s="784"/>
    </row>
    <row r="91" spans="2:2">
      <c r="B91" s="784"/>
    </row>
    <row r="92" spans="2:2">
      <c r="B92" s="784"/>
    </row>
    <row r="93" spans="2:2">
      <c r="B93" s="784"/>
    </row>
    <row r="94" spans="2:2">
      <c r="B94" s="784"/>
    </row>
    <row r="95" spans="2:2">
      <c r="B95" s="784"/>
    </row>
    <row r="96" spans="2:2">
      <c r="B96" s="784"/>
    </row>
    <row r="97" spans="2:2">
      <c r="B97" s="784"/>
    </row>
    <row r="98" spans="2:2">
      <c r="B98" s="784"/>
    </row>
    <row r="99" spans="2:2">
      <c r="B99" s="784"/>
    </row>
    <row r="100" spans="2:2">
      <c r="B100" s="784"/>
    </row>
    <row r="101" spans="2:2">
      <c r="B101" s="784"/>
    </row>
    <row r="102" spans="2:2">
      <c r="B102" s="784"/>
    </row>
    <row r="103" spans="2:2">
      <c r="B103" s="784"/>
    </row>
    <row r="104" spans="2:2">
      <c r="B104" s="784"/>
    </row>
    <row r="105" spans="2:2">
      <c r="B105" s="784"/>
    </row>
    <row r="106" spans="2:2">
      <c r="B106" s="784"/>
    </row>
    <row r="107" spans="2:2">
      <c r="B107" s="784"/>
    </row>
    <row r="108" spans="2:2">
      <c r="B108" s="784"/>
    </row>
    <row r="109" spans="2:2">
      <c r="B109" s="784"/>
    </row>
    <row r="110" spans="2:2">
      <c r="B110" s="784"/>
    </row>
    <row r="111" spans="2:2">
      <c r="B111" s="784"/>
    </row>
    <row r="112" spans="2:2">
      <c r="B112" s="784"/>
    </row>
    <row r="113" spans="2:2">
      <c r="B113" s="784"/>
    </row>
    <row r="114" spans="2:2">
      <c r="B114" s="784"/>
    </row>
    <row r="115" spans="2:2">
      <c r="B115" s="784"/>
    </row>
    <row r="116" spans="2:2">
      <c r="B116" s="784"/>
    </row>
    <row r="117" spans="2:2">
      <c r="B117" s="784"/>
    </row>
    <row r="118" spans="2:2">
      <c r="B118" s="784"/>
    </row>
    <row r="119" spans="2:2">
      <c r="B119" s="784"/>
    </row>
    <row r="120" spans="2:2">
      <c r="B120" s="784"/>
    </row>
    <row r="121" spans="2:2">
      <c r="B121" s="784"/>
    </row>
    <row r="122" spans="2:2">
      <c r="B122" s="784"/>
    </row>
    <row r="123" spans="2:2">
      <c r="B123" s="784"/>
    </row>
    <row r="124" spans="2:2">
      <c r="B124" s="784"/>
    </row>
    <row r="125" spans="2:2">
      <c r="B125" s="784"/>
    </row>
    <row r="126" spans="2:2">
      <c r="B126" s="784"/>
    </row>
    <row r="127" spans="2:2">
      <c r="B127" s="784"/>
    </row>
    <row r="128" spans="2:2">
      <c r="B128" s="784"/>
    </row>
    <row r="129" spans="2:2">
      <c r="B129" s="784"/>
    </row>
    <row r="130" spans="2:2">
      <c r="B130" s="784"/>
    </row>
    <row r="131" spans="2:2">
      <c r="B131" s="784"/>
    </row>
    <row r="132" spans="2:2">
      <c r="B132" s="784"/>
    </row>
    <row r="133" spans="2:2">
      <c r="B133" s="784"/>
    </row>
    <row r="134" spans="2:2">
      <c r="B134" s="784"/>
    </row>
    <row r="135" spans="2:2">
      <c r="B135" s="784"/>
    </row>
    <row r="136" spans="2:2">
      <c r="B136" s="784"/>
    </row>
    <row r="137" spans="2:2">
      <c r="B137" s="784"/>
    </row>
    <row r="138" spans="2:2">
      <c r="B138" s="784"/>
    </row>
    <row r="139" spans="2:2">
      <c r="B139" s="784"/>
    </row>
    <row r="140" spans="2:2">
      <c r="B140" s="784"/>
    </row>
    <row r="141" spans="2:2">
      <c r="B141" s="784"/>
    </row>
    <row r="142" spans="2:2">
      <c r="B142" s="784"/>
    </row>
    <row r="143" spans="2:2">
      <c r="B143" s="784"/>
    </row>
    <row r="144" spans="2:2">
      <c r="B144" s="784"/>
    </row>
    <row r="145" spans="2:2">
      <c r="B145" s="784"/>
    </row>
    <row r="146" spans="2:2">
      <c r="B146" s="784"/>
    </row>
    <row r="147" spans="2:2">
      <c r="B147" s="784"/>
    </row>
    <row r="148" spans="2:2">
      <c r="B148" s="784"/>
    </row>
    <row r="149" spans="2:2">
      <c r="B149" s="784"/>
    </row>
    <row r="150" spans="2:2">
      <c r="B150" s="784"/>
    </row>
    <row r="151" spans="2:2">
      <c r="B151" s="784"/>
    </row>
    <row r="152" spans="2:2">
      <c r="B152" s="784"/>
    </row>
    <row r="153" spans="2:2">
      <c r="B153" s="784"/>
    </row>
    <row r="154" spans="2:2">
      <c r="B154" s="784"/>
    </row>
    <row r="155" spans="2:2">
      <c r="B155" s="784"/>
    </row>
    <row r="156" spans="2:2">
      <c r="B156" s="784"/>
    </row>
    <row r="157" spans="2:2">
      <c r="B157" s="784"/>
    </row>
    <row r="158" spans="2:2">
      <c r="B158" s="784"/>
    </row>
    <row r="159" spans="2:2">
      <c r="B159" s="784"/>
    </row>
    <row r="160" spans="2:2">
      <c r="B160" s="784"/>
    </row>
    <row r="161" spans="2:2">
      <c r="B161" s="784"/>
    </row>
    <row r="162" spans="2:2">
      <c r="B162" s="784"/>
    </row>
    <row r="163" spans="2:2">
      <c r="B163" s="784"/>
    </row>
    <row r="164" spans="2:2">
      <c r="B164" s="784"/>
    </row>
    <row r="165" spans="2:2">
      <c r="B165" s="784"/>
    </row>
    <row r="166" spans="2:2">
      <c r="B166" s="784"/>
    </row>
    <row r="167" spans="2:2">
      <c r="B167" s="784"/>
    </row>
    <row r="168" spans="2:2">
      <c r="B168" s="784"/>
    </row>
    <row r="169" spans="2:2">
      <c r="B169" s="784"/>
    </row>
    <row r="170" spans="2:2">
      <c r="B170" s="784"/>
    </row>
    <row r="171" spans="2:2">
      <c r="B171" s="784"/>
    </row>
    <row r="172" spans="2:2">
      <c r="B172" s="784"/>
    </row>
    <row r="173" spans="2:2">
      <c r="B173" s="784"/>
    </row>
    <row r="174" spans="2:2">
      <c r="B174" s="784"/>
    </row>
    <row r="175" spans="2:2">
      <c r="B175" s="784"/>
    </row>
    <row r="176" spans="2:2">
      <c r="B176" s="784"/>
    </row>
    <row r="177" spans="2:2">
      <c r="B177" s="784"/>
    </row>
    <row r="178" spans="2:2">
      <c r="B178" s="784"/>
    </row>
    <row r="179" spans="2:2">
      <c r="B179" s="784"/>
    </row>
    <row r="180" spans="2:2">
      <c r="B180" s="784"/>
    </row>
    <row r="181" spans="2:2">
      <c r="B181" s="784"/>
    </row>
    <row r="182" spans="2:2">
      <c r="B182" s="784"/>
    </row>
    <row r="183" spans="2:2">
      <c r="B183" s="784"/>
    </row>
    <row r="184" spans="2:2">
      <c r="B184" s="784"/>
    </row>
    <row r="185" spans="2:2">
      <c r="B185" s="784"/>
    </row>
    <row r="186" spans="2:2">
      <c r="B186" s="784"/>
    </row>
    <row r="187" spans="2:2">
      <c r="B187" s="784"/>
    </row>
    <row r="188" spans="2:2">
      <c r="B188" s="784"/>
    </row>
    <row r="189" spans="2:2">
      <c r="B189" s="784"/>
    </row>
    <row r="190" spans="2:2">
      <c r="B190" s="784"/>
    </row>
    <row r="191" spans="2:2">
      <c r="B191" s="784"/>
    </row>
    <row r="192" spans="2:2">
      <c r="B192" s="784"/>
    </row>
    <row r="193" spans="2:2">
      <c r="B193" s="784"/>
    </row>
    <row r="194" spans="2:2">
      <c r="B194" s="784"/>
    </row>
    <row r="195" spans="2:2">
      <c r="B195" s="784"/>
    </row>
    <row r="196" spans="2:2">
      <c r="B196" s="784"/>
    </row>
    <row r="197" spans="2:2">
      <c r="B197" s="784"/>
    </row>
    <row r="198" spans="2:2">
      <c r="B198" s="784"/>
    </row>
    <row r="199" spans="2:2">
      <c r="B199" s="784"/>
    </row>
    <row r="200" spans="2:2">
      <c r="B200" s="784"/>
    </row>
    <row r="201" spans="2:2">
      <c r="B201" s="784"/>
    </row>
    <row r="202" spans="2:2">
      <c r="B202" s="784"/>
    </row>
    <row r="203" spans="2:2">
      <c r="B203" s="784"/>
    </row>
    <row r="204" spans="2:2">
      <c r="B204" s="784"/>
    </row>
    <row r="205" spans="2:2">
      <c r="B205" s="784"/>
    </row>
    <row r="206" spans="2:2">
      <c r="B206" s="784"/>
    </row>
    <row r="207" spans="2:2">
      <c r="B207" s="784"/>
    </row>
    <row r="208" spans="2:2">
      <c r="B208" s="784"/>
    </row>
    <row r="209" spans="2:2">
      <c r="B209" s="784"/>
    </row>
    <row r="210" spans="2:2">
      <c r="B210" s="784"/>
    </row>
    <row r="211" spans="2:2">
      <c r="B211" s="784"/>
    </row>
    <row r="212" spans="2:2">
      <c r="B212" s="784"/>
    </row>
    <row r="213" spans="2:2">
      <c r="B213" s="784"/>
    </row>
    <row r="214" spans="2:2">
      <c r="B214" s="784"/>
    </row>
    <row r="215" spans="2:2">
      <c r="B215" s="784"/>
    </row>
    <row r="216" spans="2:2">
      <c r="B216" s="784"/>
    </row>
    <row r="217" spans="2:2">
      <c r="B217" s="784"/>
    </row>
    <row r="218" spans="2:2">
      <c r="B218" s="784"/>
    </row>
    <row r="219" spans="2:2">
      <c r="B219" s="784"/>
    </row>
    <row r="220" spans="2:2">
      <c r="B220" s="784"/>
    </row>
    <row r="221" spans="2:2">
      <c r="B221" s="784"/>
    </row>
    <row r="222" spans="2:2">
      <c r="B222" s="784"/>
    </row>
    <row r="223" spans="2:2">
      <c r="B223" s="784"/>
    </row>
    <row r="224" spans="2:2">
      <c r="B224" s="784"/>
    </row>
    <row r="225" spans="2:2">
      <c r="B225" s="784"/>
    </row>
    <row r="226" spans="2:2">
      <c r="B226" s="784"/>
    </row>
    <row r="227" spans="2:2">
      <c r="B227" s="784"/>
    </row>
    <row r="228" spans="2:2">
      <c r="B228" s="784"/>
    </row>
    <row r="229" spans="2:2">
      <c r="B229" s="784"/>
    </row>
    <row r="230" spans="2:2">
      <c r="B230" s="784"/>
    </row>
    <row r="231" spans="2:2">
      <c r="B231" s="784"/>
    </row>
    <row r="232" spans="2:2">
      <c r="B232" s="784"/>
    </row>
    <row r="233" spans="2:2">
      <c r="B233" s="784"/>
    </row>
    <row r="234" spans="2:2">
      <c r="B234" s="784"/>
    </row>
    <row r="235" spans="2:2">
      <c r="B235" s="784"/>
    </row>
    <row r="236" spans="2:2">
      <c r="B236" s="784"/>
    </row>
    <row r="237" spans="2:2">
      <c r="B237" s="784"/>
    </row>
    <row r="238" spans="2:2">
      <c r="B238" s="784"/>
    </row>
    <row r="239" spans="2:2">
      <c r="B239" s="784"/>
    </row>
    <row r="240" spans="2:2">
      <c r="B240" s="784"/>
    </row>
    <row r="241" spans="2:2">
      <c r="B241" s="784"/>
    </row>
    <row r="242" spans="2:2">
      <c r="B242" s="784"/>
    </row>
    <row r="243" spans="2:2">
      <c r="B243" s="784"/>
    </row>
    <row r="244" spans="2:2">
      <c r="B244" s="784"/>
    </row>
    <row r="245" spans="2:2">
      <c r="B245" s="784"/>
    </row>
    <row r="246" spans="2:2">
      <c r="B246" s="784"/>
    </row>
    <row r="247" spans="2:2">
      <c r="B247" s="784"/>
    </row>
    <row r="248" spans="2:2">
      <c r="B248" s="784"/>
    </row>
    <row r="249" spans="2:2">
      <c r="B249" s="784"/>
    </row>
    <row r="250" spans="2:2">
      <c r="B250" s="784"/>
    </row>
    <row r="251" spans="2:2">
      <c r="B251" s="784"/>
    </row>
    <row r="252" spans="2:2">
      <c r="B252" s="784"/>
    </row>
    <row r="253" spans="2:2">
      <c r="B253" s="784"/>
    </row>
    <row r="254" spans="2:2">
      <c r="B254" s="784"/>
    </row>
    <row r="255" spans="2:2">
      <c r="B255" s="784"/>
    </row>
    <row r="256" spans="2:2">
      <c r="B256" s="784"/>
    </row>
    <row r="257" spans="2:2">
      <c r="B257" s="784"/>
    </row>
    <row r="258" spans="2:2">
      <c r="B258" s="784"/>
    </row>
    <row r="259" spans="2:2">
      <c r="B259" s="784"/>
    </row>
    <row r="260" spans="2:2">
      <c r="B260" s="784"/>
    </row>
    <row r="261" spans="2:2">
      <c r="B261" s="784"/>
    </row>
    <row r="262" spans="2:2">
      <c r="B262" s="784"/>
    </row>
    <row r="263" spans="2:2">
      <c r="B263" s="784"/>
    </row>
    <row r="264" spans="2:2">
      <c r="B264" s="784"/>
    </row>
    <row r="265" spans="2:2">
      <c r="B265" s="784"/>
    </row>
    <row r="266" spans="2:2">
      <c r="B266" s="784"/>
    </row>
    <row r="267" spans="2:2">
      <c r="B267" s="784"/>
    </row>
    <row r="268" spans="2:2">
      <c r="B268" s="784"/>
    </row>
    <row r="269" spans="2:2">
      <c r="B269" s="784"/>
    </row>
    <row r="270" spans="2:2">
      <c r="B270" s="784"/>
    </row>
    <row r="271" spans="2:2">
      <c r="B271" s="784"/>
    </row>
    <row r="272" spans="2:2">
      <c r="B272" s="784"/>
    </row>
    <row r="273" spans="2:2">
      <c r="B273" s="784"/>
    </row>
    <row r="274" spans="2:2">
      <c r="B274" s="784"/>
    </row>
    <row r="275" spans="2:2">
      <c r="B275" s="784"/>
    </row>
    <row r="276" spans="2:2">
      <c r="B276" s="784"/>
    </row>
    <row r="277" spans="2:2">
      <c r="B277" s="784"/>
    </row>
    <row r="278" spans="2:2">
      <c r="B278" s="784"/>
    </row>
    <row r="279" spans="2:2">
      <c r="B279" s="784"/>
    </row>
    <row r="280" spans="2:2">
      <c r="B280" s="784"/>
    </row>
    <row r="281" spans="2:2">
      <c r="B281" s="784"/>
    </row>
    <row r="282" spans="2:2">
      <c r="B282" s="784"/>
    </row>
    <row r="283" spans="2:2">
      <c r="B283" s="784"/>
    </row>
    <row r="284" spans="2:2">
      <c r="B284" s="784"/>
    </row>
    <row r="285" spans="2:2">
      <c r="B285" s="784"/>
    </row>
    <row r="286" spans="2:2">
      <c r="B286" s="784"/>
    </row>
    <row r="287" spans="2:2">
      <c r="B287" s="784"/>
    </row>
    <row r="288" spans="2:2">
      <c r="B288" s="784"/>
    </row>
    <row r="289" spans="2:2">
      <c r="B289" s="784"/>
    </row>
    <row r="290" spans="2:2">
      <c r="B290" s="784"/>
    </row>
    <row r="291" spans="2:2">
      <c r="B291" s="784"/>
    </row>
    <row r="292" spans="2:2">
      <c r="B292" s="784"/>
    </row>
    <row r="293" spans="2:2">
      <c r="B293" s="784"/>
    </row>
    <row r="294" spans="2:2">
      <c r="B294" s="784"/>
    </row>
    <row r="295" spans="2:2">
      <c r="B295" s="784"/>
    </row>
    <row r="296" spans="2:2">
      <c r="B296" s="784"/>
    </row>
    <row r="297" spans="2:2">
      <c r="B297" s="784"/>
    </row>
    <row r="298" spans="2:2">
      <c r="B298" s="784"/>
    </row>
    <row r="299" spans="2:2">
      <c r="B299" s="784"/>
    </row>
    <row r="300" spans="2:2">
      <c r="B300" s="784"/>
    </row>
    <row r="301" spans="2:2">
      <c r="B301" s="784"/>
    </row>
    <row r="302" spans="2:2">
      <c r="B302" s="784"/>
    </row>
    <row r="303" spans="2:2">
      <c r="B303" s="784"/>
    </row>
    <row r="304" spans="2:2">
      <c r="B304" s="784"/>
    </row>
    <row r="305" spans="2:2">
      <c r="B305" s="784"/>
    </row>
    <row r="306" spans="2:2">
      <c r="B306" s="784"/>
    </row>
    <row r="307" spans="2:2">
      <c r="B307" s="784"/>
    </row>
    <row r="308" spans="2:2">
      <c r="B308" s="784"/>
    </row>
    <row r="309" spans="2:2">
      <c r="B309" s="784"/>
    </row>
    <row r="310" spans="2:2">
      <c r="B310" s="784"/>
    </row>
    <row r="311" spans="2:2">
      <c r="B311" s="784"/>
    </row>
    <row r="312" spans="2:2">
      <c r="B312" s="784"/>
    </row>
    <row r="313" spans="2:2">
      <c r="B313" s="784"/>
    </row>
    <row r="314" spans="2:2">
      <c r="B314" s="784"/>
    </row>
    <row r="315" spans="2:2">
      <c r="B315" s="784"/>
    </row>
    <row r="316" spans="2:2">
      <c r="B316" s="784"/>
    </row>
    <row r="317" spans="2:2">
      <c r="B317" s="784"/>
    </row>
    <row r="318" spans="2:2">
      <c r="B318" s="784"/>
    </row>
    <row r="319" spans="2:2">
      <c r="B319" s="784"/>
    </row>
    <row r="320" spans="2:2">
      <c r="B320" s="784"/>
    </row>
    <row r="321" spans="2:2">
      <c r="B321" s="784"/>
    </row>
    <row r="322" spans="2:2">
      <c r="B322" s="784"/>
    </row>
    <row r="323" spans="2:2">
      <c r="B323" s="784"/>
    </row>
    <row r="324" spans="2:2">
      <c r="B324" s="784"/>
    </row>
    <row r="325" spans="2:2">
      <c r="B325" s="784"/>
    </row>
    <row r="326" spans="2:2">
      <c r="B326" s="784"/>
    </row>
    <row r="327" spans="2:2">
      <c r="B327" s="784"/>
    </row>
    <row r="328" spans="2:2">
      <c r="B328" s="784"/>
    </row>
    <row r="329" spans="2:2">
      <c r="B329" s="784"/>
    </row>
    <row r="330" spans="2:2">
      <c r="B330" s="784"/>
    </row>
    <row r="331" spans="2:2">
      <c r="B331" s="784"/>
    </row>
    <row r="332" spans="2:2">
      <c r="B332" s="784"/>
    </row>
    <row r="333" spans="2:2">
      <c r="B333" s="784"/>
    </row>
    <row r="334" spans="2:2">
      <c r="B334" s="784"/>
    </row>
    <row r="335" spans="2:2">
      <c r="B335" s="784"/>
    </row>
    <row r="336" spans="2:2">
      <c r="B336" s="784"/>
    </row>
    <row r="337" spans="2:2">
      <c r="B337" s="784"/>
    </row>
    <row r="338" spans="2:2">
      <c r="B338" s="784"/>
    </row>
    <row r="339" spans="2:2">
      <c r="B339" s="784"/>
    </row>
    <row r="340" spans="2:2">
      <c r="B340" s="784"/>
    </row>
    <row r="341" spans="2:2">
      <c r="B341" s="784"/>
    </row>
    <row r="342" spans="2:2">
      <c r="B342" s="784"/>
    </row>
    <row r="343" spans="2:2">
      <c r="B343" s="784"/>
    </row>
    <row r="344" spans="2:2">
      <c r="B344" s="784"/>
    </row>
    <row r="345" spans="2:2">
      <c r="B345" s="784"/>
    </row>
    <row r="346" spans="2:2">
      <c r="B346" s="784"/>
    </row>
    <row r="347" spans="2:2">
      <c r="B347" s="784"/>
    </row>
    <row r="348" spans="2:2">
      <c r="B348" s="784"/>
    </row>
    <row r="349" spans="2:2">
      <c r="B349" s="784"/>
    </row>
    <row r="350" spans="2:2">
      <c r="B350" s="784"/>
    </row>
    <row r="351" spans="2:2">
      <c r="B351" s="784"/>
    </row>
    <row r="352" spans="2:2">
      <c r="B352" s="784"/>
    </row>
    <row r="353" spans="2:2">
      <c r="B353" s="784"/>
    </row>
    <row r="354" spans="2:2">
      <c r="B354" s="784"/>
    </row>
    <row r="355" spans="2:2">
      <c r="B355" s="784"/>
    </row>
    <row r="356" spans="2:2">
      <c r="B356" s="784"/>
    </row>
    <row r="357" spans="2:2">
      <c r="B357" s="784"/>
    </row>
    <row r="358" spans="2:2">
      <c r="B358" s="784"/>
    </row>
    <row r="359" spans="2:2">
      <c r="B359" s="784"/>
    </row>
    <row r="360" spans="2:2">
      <c r="B360" s="784"/>
    </row>
    <row r="361" spans="2:2">
      <c r="B361" s="784"/>
    </row>
    <row r="362" spans="2:2">
      <c r="B362" s="784"/>
    </row>
    <row r="363" spans="2:2">
      <c r="B363" s="784"/>
    </row>
    <row r="364" spans="2:2">
      <c r="B364" s="784"/>
    </row>
    <row r="365" spans="2:2">
      <c r="B365" s="784"/>
    </row>
    <row r="366" spans="2:2">
      <c r="B366" s="784"/>
    </row>
    <row r="367" spans="2:2">
      <c r="B367" s="784"/>
    </row>
    <row r="368" spans="2:2">
      <c r="B368" s="784"/>
    </row>
    <row r="369" spans="2:2">
      <c r="B369" s="784"/>
    </row>
    <row r="370" spans="2:2">
      <c r="B370" s="784"/>
    </row>
    <row r="371" spans="2:2">
      <c r="B371" s="784"/>
    </row>
    <row r="372" spans="2:2">
      <c r="B372" s="784"/>
    </row>
    <row r="373" spans="2:2">
      <c r="B373" s="784"/>
    </row>
    <row r="374" spans="2:2">
      <c r="B374" s="784"/>
    </row>
    <row r="375" spans="2:2">
      <c r="B375" s="784"/>
    </row>
    <row r="376" spans="2:2">
      <c r="B376" s="784"/>
    </row>
    <row r="377" spans="2:2">
      <c r="B377" s="784"/>
    </row>
    <row r="378" spans="2:2">
      <c r="B378" s="784"/>
    </row>
    <row r="379" spans="2:2">
      <c r="B379" s="784"/>
    </row>
    <row r="380" spans="2:2">
      <c r="B380" s="784"/>
    </row>
    <row r="381" spans="2:2">
      <c r="B381" s="784"/>
    </row>
    <row r="382" spans="2:2">
      <c r="B382" s="784"/>
    </row>
    <row r="383" spans="2:2">
      <c r="B383" s="784"/>
    </row>
    <row r="384" spans="2:2">
      <c r="B384" s="784"/>
    </row>
    <row r="385" spans="2:2">
      <c r="B385" s="784"/>
    </row>
    <row r="386" spans="2:2">
      <c r="B386" s="784"/>
    </row>
    <row r="387" spans="2:2">
      <c r="B387" s="784"/>
    </row>
    <row r="388" spans="2:2">
      <c r="B388" s="784"/>
    </row>
    <row r="389" spans="2:2">
      <c r="B389" s="784"/>
    </row>
    <row r="390" spans="2:2">
      <c r="B390" s="784"/>
    </row>
    <row r="391" spans="2:2">
      <c r="B391" s="784"/>
    </row>
    <row r="392" spans="2:2">
      <c r="B392" s="784"/>
    </row>
    <row r="393" spans="2:2">
      <c r="B393" s="784"/>
    </row>
    <row r="394" spans="2:2">
      <c r="B394" s="784"/>
    </row>
    <row r="395" spans="2:2">
      <c r="B395" s="784"/>
    </row>
    <row r="396" spans="2:2">
      <c r="B396" s="784"/>
    </row>
    <row r="397" spans="2:2">
      <c r="B397" s="784"/>
    </row>
    <row r="398" spans="2:2">
      <c r="B398" s="784"/>
    </row>
    <row r="399" spans="2:2">
      <c r="B399" s="784"/>
    </row>
    <row r="400" spans="2:2">
      <c r="B400" s="784"/>
    </row>
    <row r="401" spans="2:2">
      <c r="B401" s="784"/>
    </row>
    <row r="402" spans="2:2">
      <c r="B402" s="784"/>
    </row>
    <row r="403" spans="2:2">
      <c r="B403" s="784"/>
    </row>
    <row r="404" spans="2:2">
      <c r="B404" s="784"/>
    </row>
    <row r="405" spans="2:2">
      <c r="B405" s="784"/>
    </row>
    <row r="406" spans="2:2">
      <c r="B406" s="784"/>
    </row>
    <row r="407" spans="2:2">
      <c r="B407" s="784"/>
    </row>
    <row r="408" spans="2:2">
      <c r="B408" s="784"/>
    </row>
    <row r="409" spans="2:2">
      <c r="B409" s="784"/>
    </row>
    <row r="410" spans="2:2">
      <c r="B410" s="784"/>
    </row>
    <row r="411" spans="2:2">
      <c r="B411" s="784"/>
    </row>
    <row r="412" spans="2:2">
      <c r="B412" s="784"/>
    </row>
    <row r="413" spans="2:2">
      <c r="B413" s="784"/>
    </row>
    <row r="414" spans="2:2">
      <c r="B414" s="784"/>
    </row>
    <row r="415" spans="2:2">
      <c r="B415" s="784"/>
    </row>
    <row r="416" spans="2:2">
      <c r="B416" s="784"/>
    </row>
    <row r="417" spans="2:2">
      <c r="B417" s="784"/>
    </row>
    <row r="418" spans="2:2">
      <c r="B418" s="784"/>
    </row>
    <row r="419" spans="2:2">
      <c r="B419" s="784"/>
    </row>
    <row r="420" spans="2:2">
      <c r="B420" s="784"/>
    </row>
    <row r="421" spans="2:2">
      <c r="B421" s="784"/>
    </row>
    <row r="422" spans="2:2">
      <c r="B422" s="784"/>
    </row>
    <row r="423" spans="2:2">
      <c r="B423" s="784"/>
    </row>
    <row r="424" spans="2:2">
      <c r="B424" s="784"/>
    </row>
    <row r="425" spans="2:2">
      <c r="B425" s="784"/>
    </row>
    <row r="426" spans="2:2">
      <c r="B426" s="784"/>
    </row>
    <row r="427" spans="2:2">
      <c r="B427" s="784"/>
    </row>
    <row r="428" spans="2:2">
      <c r="B428" s="784"/>
    </row>
    <row r="429" spans="2:2">
      <c r="B429" s="784"/>
    </row>
    <row r="430" spans="2:2">
      <c r="B430" s="784"/>
    </row>
    <row r="431" spans="2:2">
      <c r="B431" s="784"/>
    </row>
    <row r="432" spans="2:2">
      <c r="B432" s="784"/>
    </row>
    <row r="433" spans="2:2">
      <c r="B433" s="784"/>
    </row>
    <row r="434" spans="2:2">
      <c r="B434" s="784"/>
    </row>
    <row r="435" spans="2:2">
      <c r="B435" s="784"/>
    </row>
    <row r="436" spans="2:2">
      <c r="B436" s="784"/>
    </row>
    <row r="437" spans="2:2">
      <c r="B437" s="784"/>
    </row>
    <row r="438" spans="2:2">
      <c r="B438" s="784"/>
    </row>
    <row r="439" spans="2:2">
      <c r="B439" s="784"/>
    </row>
    <row r="440" spans="2:2">
      <c r="B440" s="784"/>
    </row>
    <row r="441" spans="2:2">
      <c r="B441" s="784"/>
    </row>
    <row r="442" spans="2:2">
      <c r="B442" s="784"/>
    </row>
    <row r="443" spans="2:2">
      <c r="B443" s="784"/>
    </row>
    <row r="444" spans="2:2">
      <c r="B444" s="784"/>
    </row>
    <row r="445" spans="2:2">
      <c r="B445" s="784"/>
    </row>
    <row r="446" spans="2:2">
      <c r="B446" s="784"/>
    </row>
    <row r="447" spans="2:2">
      <c r="B447" s="784"/>
    </row>
    <row r="448" spans="2:2">
      <c r="B448" s="784"/>
    </row>
    <row r="449" spans="2:2">
      <c r="B449" s="784"/>
    </row>
    <row r="450" spans="2:2">
      <c r="B450" s="784"/>
    </row>
    <row r="451" spans="2:2">
      <c r="B451" s="784"/>
    </row>
    <row r="452" spans="2:2">
      <c r="B452" s="784"/>
    </row>
    <row r="453" spans="2:2">
      <c r="B453" s="784"/>
    </row>
    <row r="454" spans="2:2">
      <c r="B454" s="784"/>
    </row>
    <row r="455" spans="2:2">
      <c r="B455" s="784"/>
    </row>
    <row r="456" spans="2:2">
      <c r="B456" s="784"/>
    </row>
    <row r="457" spans="2:2">
      <c r="B457" s="784"/>
    </row>
    <row r="458" spans="2:2">
      <c r="B458" s="784"/>
    </row>
    <row r="459" spans="2:2">
      <c r="B459" s="784"/>
    </row>
    <row r="460" spans="2:2">
      <c r="B460" s="784"/>
    </row>
    <row r="461" spans="2:2">
      <c r="B461" s="784"/>
    </row>
    <row r="462" spans="2:2">
      <c r="B462" s="784"/>
    </row>
    <row r="463" spans="2:2">
      <c r="B463" s="784"/>
    </row>
    <row r="464" spans="2:2">
      <c r="B464" s="784"/>
    </row>
    <row r="465" spans="2:2">
      <c r="B465" s="784"/>
    </row>
    <row r="466" spans="2:2">
      <c r="B466" s="784"/>
    </row>
    <row r="467" spans="2:2">
      <c r="B467" s="784"/>
    </row>
    <row r="468" spans="2:2">
      <c r="B468" s="784"/>
    </row>
    <row r="469" spans="2:2">
      <c r="B469" s="784"/>
    </row>
    <row r="470" spans="2:2">
      <c r="B470" s="784"/>
    </row>
    <row r="471" spans="2:2">
      <c r="B471" s="784"/>
    </row>
    <row r="472" spans="2:2">
      <c r="B472" s="784"/>
    </row>
    <row r="473" spans="2:2">
      <c r="B473" s="784"/>
    </row>
    <row r="474" spans="2:2">
      <c r="B474" s="784"/>
    </row>
    <row r="475" spans="2:2">
      <c r="B475" s="784"/>
    </row>
    <row r="476" spans="2:2">
      <c r="B476" s="784"/>
    </row>
    <row r="477" spans="2:2">
      <c r="B477" s="784"/>
    </row>
    <row r="478" spans="2:2">
      <c r="B478" s="784"/>
    </row>
    <row r="479" spans="2:2">
      <c r="B479" s="784"/>
    </row>
    <row r="480" spans="2:2">
      <c r="B480" s="784"/>
    </row>
    <row r="481" spans="2:2">
      <c r="B481" s="784"/>
    </row>
    <row r="482" spans="2:2">
      <c r="B482" s="784"/>
    </row>
    <row r="483" spans="2:2">
      <c r="B483" s="784"/>
    </row>
    <row r="484" spans="2:2">
      <c r="B484" s="784"/>
    </row>
    <row r="485" spans="2:2">
      <c r="B485" s="784"/>
    </row>
    <row r="486" spans="2:2">
      <c r="B486" s="784"/>
    </row>
    <row r="487" spans="2:2">
      <c r="B487" s="784"/>
    </row>
    <row r="488" spans="2:2">
      <c r="B488" s="784"/>
    </row>
    <row r="489" spans="2:2">
      <c r="B489" s="784"/>
    </row>
    <row r="490" spans="2:2">
      <c r="B490" s="784"/>
    </row>
    <row r="491" spans="2:2">
      <c r="B491" s="784"/>
    </row>
    <row r="492" spans="2:2">
      <c r="B492" s="784"/>
    </row>
    <row r="493" spans="2:2">
      <c r="B493" s="784"/>
    </row>
    <row r="494" spans="2:2">
      <c r="B494" s="784"/>
    </row>
    <row r="495" spans="2:2">
      <c r="B495" s="784"/>
    </row>
    <row r="496" spans="2:2">
      <c r="B496" s="784"/>
    </row>
    <row r="497" spans="2:2">
      <c r="B497" s="784"/>
    </row>
    <row r="498" spans="2:2">
      <c r="B498" s="784"/>
    </row>
    <row r="499" spans="2:2">
      <c r="B499" s="784"/>
    </row>
    <row r="500" spans="2:2">
      <c r="B500" s="784"/>
    </row>
    <row r="501" spans="2:2">
      <c r="B501" s="784"/>
    </row>
    <row r="502" spans="2:2">
      <c r="B502" s="784"/>
    </row>
    <row r="503" spans="2:2">
      <c r="B503" s="784"/>
    </row>
    <row r="504" spans="2:2">
      <c r="B504" s="784"/>
    </row>
    <row r="505" spans="2:2">
      <c r="B505" s="784"/>
    </row>
    <row r="506" spans="2:2">
      <c r="B506" s="784"/>
    </row>
    <row r="507" spans="2:2">
      <c r="B507" s="784"/>
    </row>
    <row r="508" spans="2:2">
      <c r="B508" s="784"/>
    </row>
    <row r="509" spans="2:2">
      <c r="B509" s="784"/>
    </row>
    <row r="510" spans="2:2">
      <c r="B510" s="784"/>
    </row>
    <row r="511" spans="2:2">
      <c r="B511" s="784"/>
    </row>
    <row r="512" spans="2:2">
      <c r="B512" s="784"/>
    </row>
    <row r="513" spans="2:2">
      <c r="B513" s="784"/>
    </row>
    <row r="514" spans="2:2">
      <c r="B514" s="784"/>
    </row>
    <row r="515" spans="2:2">
      <c r="B515" s="784"/>
    </row>
    <row r="516" spans="2:2">
      <c r="B516" s="784"/>
    </row>
    <row r="517" spans="2:2">
      <c r="B517" s="784"/>
    </row>
    <row r="518" spans="2:2">
      <c r="B518" s="784"/>
    </row>
    <row r="519" spans="2:2">
      <c r="B519" s="784"/>
    </row>
    <row r="520" spans="2:2">
      <c r="B520" s="784"/>
    </row>
    <row r="521" spans="2:2">
      <c r="B521" s="784"/>
    </row>
    <row r="522" spans="2:2">
      <c r="B522" s="784"/>
    </row>
    <row r="523" spans="2:2">
      <c r="B523" s="784"/>
    </row>
    <row r="524" spans="2:2">
      <c r="B524" s="784"/>
    </row>
    <row r="525" spans="2:2">
      <c r="B525" s="784"/>
    </row>
    <row r="526" spans="2:2">
      <c r="B526" s="784"/>
    </row>
    <row r="527" spans="2:2">
      <c r="B527" s="784"/>
    </row>
    <row r="528" spans="2:2">
      <c r="B528" s="784"/>
    </row>
    <row r="529" spans="2:2">
      <c r="B529" s="784"/>
    </row>
    <row r="530" spans="2:2">
      <c r="B530" s="784"/>
    </row>
    <row r="531" spans="2:2">
      <c r="B531" s="784"/>
    </row>
    <row r="532" spans="2:2">
      <c r="B532" s="784"/>
    </row>
    <row r="533" spans="2:2">
      <c r="B533" s="784"/>
    </row>
    <row r="534" spans="2:2">
      <c r="B534" s="784"/>
    </row>
    <row r="535" spans="2:2">
      <c r="B535" s="784"/>
    </row>
    <row r="536" spans="2:2">
      <c r="B536" s="784"/>
    </row>
    <row r="537" spans="2:2">
      <c r="B537" s="784"/>
    </row>
    <row r="538" spans="2:2">
      <c r="B538" s="784"/>
    </row>
    <row r="539" spans="2:2">
      <c r="B539" s="784"/>
    </row>
    <row r="540" spans="2:2">
      <c r="B540" s="784"/>
    </row>
    <row r="541" spans="2:2">
      <c r="B541" s="784"/>
    </row>
    <row r="542" spans="2:2">
      <c r="B542" s="784"/>
    </row>
    <row r="543" spans="2:2">
      <c r="B543" s="784"/>
    </row>
    <row r="544" spans="2:2">
      <c r="B544" s="784"/>
    </row>
    <row r="545" spans="2:2">
      <c r="B545" s="784"/>
    </row>
    <row r="546" spans="2:2">
      <c r="B546" s="784"/>
    </row>
    <row r="547" spans="2:2">
      <c r="B547" s="784"/>
    </row>
    <row r="548" spans="2:2">
      <c r="B548" s="784"/>
    </row>
    <row r="549" spans="2:2">
      <c r="B549" s="784"/>
    </row>
    <row r="550" spans="2:2">
      <c r="B550" s="784"/>
    </row>
    <row r="551" spans="2:2">
      <c r="B551" s="784"/>
    </row>
    <row r="552" spans="2:2">
      <c r="B552" s="784"/>
    </row>
    <row r="553" spans="2:2">
      <c r="B553" s="784"/>
    </row>
    <row r="554" spans="2:2">
      <c r="B554" s="784"/>
    </row>
    <row r="555" spans="2:2">
      <c r="B555" s="784"/>
    </row>
    <row r="556" spans="2:2">
      <c r="B556" s="784"/>
    </row>
    <row r="557" spans="2:2">
      <c r="B557" s="784"/>
    </row>
    <row r="558" spans="2:2">
      <c r="B558" s="784"/>
    </row>
    <row r="559" spans="2:2">
      <c r="B559" s="784"/>
    </row>
    <row r="560" spans="2:2">
      <c r="B560" s="784"/>
    </row>
    <row r="561" spans="2:2">
      <c r="B561" s="784"/>
    </row>
    <row r="562" spans="2:2">
      <c r="B562" s="784"/>
    </row>
    <row r="563" spans="2:2">
      <c r="B563" s="784"/>
    </row>
    <row r="564" spans="2:2">
      <c r="B564" s="784"/>
    </row>
    <row r="565" spans="2:2">
      <c r="B565" s="784"/>
    </row>
    <row r="566" spans="2:2">
      <c r="B566" s="784"/>
    </row>
    <row r="567" spans="2:2">
      <c r="B567" s="784"/>
    </row>
    <row r="568" spans="2:2">
      <c r="B568" s="784"/>
    </row>
    <row r="569" spans="2:2">
      <c r="B569" s="784"/>
    </row>
    <row r="570" spans="2:2">
      <c r="B570" s="784"/>
    </row>
    <row r="571" spans="2:2">
      <c r="B571" s="784"/>
    </row>
    <row r="572" spans="2:2">
      <c r="B572" s="784"/>
    </row>
    <row r="573" spans="2:2">
      <c r="B573" s="784"/>
    </row>
    <row r="574" spans="2:2">
      <c r="B574" s="784"/>
    </row>
    <row r="575" spans="2:2">
      <c r="B575" s="784"/>
    </row>
    <row r="576" spans="2:2">
      <c r="B576" s="784"/>
    </row>
    <row r="577" spans="2:2">
      <c r="B577" s="784"/>
    </row>
    <row r="578" spans="2:2">
      <c r="B578" s="784"/>
    </row>
    <row r="579" spans="2:2">
      <c r="B579" s="784"/>
    </row>
    <row r="580" spans="2:2">
      <c r="B580" s="784"/>
    </row>
    <row r="581" spans="2:2">
      <c r="B581" s="784"/>
    </row>
    <row r="582" spans="2:2">
      <c r="B582" s="784"/>
    </row>
    <row r="583" spans="2:2">
      <c r="B583" s="784"/>
    </row>
    <row r="584" spans="2:2">
      <c r="B584" s="784"/>
    </row>
    <row r="585" spans="2:2">
      <c r="B585" s="784"/>
    </row>
    <row r="586" spans="2:2">
      <c r="B586" s="784"/>
    </row>
    <row r="587" spans="2:2">
      <c r="B587" s="784"/>
    </row>
    <row r="588" spans="2:2">
      <c r="B588" s="784"/>
    </row>
    <row r="589" spans="2:2">
      <c r="B589" s="784"/>
    </row>
    <row r="590" spans="2:2">
      <c r="B590" s="784"/>
    </row>
    <row r="591" spans="2:2">
      <c r="B591" s="784"/>
    </row>
    <row r="592" spans="2:2">
      <c r="B592" s="784"/>
    </row>
    <row r="593" spans="2:2">
      <c r="B593" s="784"/>
    </row>
    <row r="594" spans="2:2">
      <c r="B594" s="784"/>
    </row>
    <row r="595" spans="2:2">
      <c r="B595" s="784"/>
    </row>
    <row r="596" spans="2:2">
      <c r="B596" s="784"/>
    </row>
    <row r="597" spans="2:2">
      <c r="B597" s="784"/>
    </row>
    <row r="598" spans="2:2">
      <c r="B598" s="784"/>
    </row>
    <row r="599" spans="2:2">
      <c r="B599" s="784"/>
    </row>
    <row r="600" spans="2:2">
      <c r="B600" s="784"/>
    </row>
    <row r="601" spans="2:2">
      <c r="B601" s="784"/>
    </row>
    <row r="602" spans="2:2">
      <c r="B602" s="784"/>
    </row>
    <row r="603" spans="2:2">
      <c r="B603" s="784"/>
    </row>
    <row r="604" spans="2:2">
      <c r="B604" s="784"/>
    </row>
    <row r="605" spans="2:2">
      <c r="B605" s="784"/>
    </row>
    <row r="606" spans="2:2">
      <c r="B606" s="784"/>
    </row>
    <row r="607" spans="2:2">
      <c r="B607" s="784"/>
    </row>
    <row r="608" spans="2:2">
      <c r="B608" s="784"/>
    </row>
    <row r="609" spans="2:2">
      <c r="B609" s="784"/>
    </row>
    <row r="610" spans="2:2">
      <c r="B610" s="784"/>
    </row>
    <row r="611" spans="2:2">
      <c r="B611" s="784"/>
    </row>
    <row r="612" spans="2:2">
      <c r="B612" s="784"/>
    </row>
    <row r="613" spans="2:2">
      <c r="B613" s="784"/>
    </row>
    <row r="614" spans="2:2">
      <c r="B614" s="784"/>
    </row>
    <row r="615" spans="2:2">
      <c r="B615" s="784"/>
    </row>
    <row r="616" spans="2:2">
      <c r="B616" s="784"/>
    </row>
    <row r="617" spans="2:2">
      <c r="B617" s="784"/>
    </row>
    <row r="618" spans="2:2">
      <c r="B618" s="784"/>
    </row>
    <row r="619" spans="2:2">
      <c r="B619" s="784"/>
    </row>
    <row r="620" spans="2:2">
      <c r="B620" s="784"/>
    </row>
    <row r="621" spans="2:2">
      <c r="B621" s="784"/>
    </row>
    <row r="622" spans="2:2">
      <c r="B622" s="784"/>
    </row>
    <row r="623" spans="2:2">
      <c r="B623" s="784"/>
    </row>
    <row r="624" spans="2:2">
      <c r="B624" s="784"/>
    </row>
    <row r="625" spans="2:2">
      <c r="B625" s="784"/>
    </row>
    <row r="626" spans="2:2">
      <c r="B626" s="784"/>
    </row>
    <row r="627" spans="2:2">
      <c r="B627" s="784"/>
    </row>
    <row r="628" spans="2:2">
      <c r="B628" s="784"/>
    </row>
    <row r="629" spans="2:2">
      <c r="B629" s="784"/>
    </row>
    <row r="630" spans="2:2">
      <c r="B630" s="784"/>
    </row>
    <row r="631" spans="2:2">
      <c r="B631" s="784"/>
    </row>
    <row r="632" spans="2:2">
      <c r="B632" s="784"/>
    </row>
    <row r="633" spans="2:2">
      <c r="B633" s="784"/>
    </row>
    <row r="634" spans="2:2">
      <c r="B634" s="784"/>
    </row>
    <row r="635" spans="2:2">
      <c r="B635" s="784"/>
    </row>
    <row r="636" spans="2:2">
      <c r="B636" s="784"/>
    </row>
    <row r="637" spans="2:2">
      <c r="B637" s="784"/>
    </row>
    <row r="638" spans="2:2">
      <c r="B638" s="784"/>
    </row>
    <row r="639" spans="2:2">
      <c r="B639" s="784"/>
    </row>
    <row r="640" spans="2:2">
      <c r="B640" s="784"/>
    </row>
    <row r="641" spans="2:2">
      <c r="B641" s="784"/>
    </row>
    <row r="642" spans="2:2">
      <c r="B642" s="784"/>
    </row>
    <row r="643" spans="2:2">
      <c r="B643" s="784"/>
    </row>
    <row r="644" spans="2:2">
      <c r="B644" s="784"/>
    </row>
    <row r="645" spans="2:2">
      <c r="B645" s="784"/>
    </row>
    <row r="646" spans="2:2">
      <c r="B646" s="784"/>
    </row>
    <row r="647" spans="2:2">
      <c r="B647" s="784"/>
    </row>
    <row r="648" spans="2:2">
      <c r="B648" s="784"/>
    </row>
    <row r="649" spans="2:2">
      <c r="B649" s="784"/>
    </row>
    <row r="650" spans="2:2">
      <c r="B650" s="784"/>
    </row>
  </sheetData>
  <customSheetViews>
    <customSheetView guid="{44B5F5DE-C96C-4269-969A-574D4EEEEEF5}" showPageBreaks="1" printArea="1" view="pageBreakPreview" showRuler="0" topLeftCell="A32">
      <selection activeCell="F41" sqref="F41"/>
      <rowBreaks count="4" manualBreakCount="4">
        <brk id="16" max="8" man="1"/>
        <brk id="33" max="8" man="1"/>
        <brk id="48" max="8" man="1"/>
        <brk id="50" max="8" man="1"/>
      </rowBreaks>
      <colBreaks count="1" manualBreakCount="1">
        <brk id="9" max="1048575" man="1"/>
      </colBreaks>
      <pageMargins left="0.74803149606299213" right="0.74803149606299213" top="0.74803149606299213" bottom="4.1338582677165361" header="0.51181102362204722" footer="0"/>
      <printOptions horizontalCentered="1"/>
      <pageSetup paperSize="9" orientation="portrait" r:id="rId1"/>
      <headerFooter alignWithMargins="0"/>
    </customSheetView>
    <customSheetView guid="{51C53396-99BF-439E-80DF-007983187621}" showPageBreaks="1" printArea="1" view="pageBreakPreview" showRuler="0" topLeftCell="A36">
      <selection activeCell="F39" sqref="F39"/>
      <rowBreaks count="3" manualBreakCount="3">
        <brk id="17" max="8" man="1"/>
        <brk id="25" max="10" man="1"/>
        <brk id="41" max="8" man="1"/>
      </rowBreaks>
      <colBreaks count="2" manualBreakCount="2">
        <brk id="8" max="41" man="1"/>
        <brk id="9" max="1048575" man="1"/>
      </colBreaks>
      <pageMargins left="0.74803149606299202" right="0.74803149606299202" top="0.74803149606299202" bottom="4.1338582677165396" header="0.511811023622047" footer="0"/>
      <printOptions horizontalCentered="1"/>
      <pageSetup paperSize="9" scale="99" orientation="portrait" r:id="rId2"/>
      <headerFooter alignWithMargins="0"/>
    </customSheetView>
    <customSheetView guid="{7CE36697-C418-4ED3-BCF0-EA686CB40E87}" showPageBreaks="1" view="pageBreakPreview" showRuler="0" topLeftCell="A10">
      <selection activeCell="A23" sqref="A23:IV23"/>
      <rowBreaks count="4" manualBreakCount="4">
        <brk id="28" max="10" man="1"/>
        <brk id="29" max="8" man="1"/>
        <brk id="31" max="8" man="1"/>
        <brk id="48" max="10" man="1"/>
      </rowBreaks>
      <pageMargins left="0.74803149606299202" right="0.74803149606299202" top="0.74803149606299202" bottom="4.13" header="0.35" footer="3"/>
      <printOptions horizontalCentered="1"/>
      <pageSetup paperSize="9" orientation="portrait" r:id="rId3"/>
      <headerFooter alignWithMargins="0">
        <oddFooter>&amp;C{x}</oddFooter>
      </headerFooter>
    </customSheetView>
    <customSheetView guid="{F7D04FF6-8BBF-4270-9EF9-DD67F24468EA}" scale="130" showPageBreaks="1" view="pageBreakPreview" showRuler="0" topLeftCell="A34">
      <selection activeCell="J10" sqref="J10"/>
      <rowBreaks count="6" manualBreakCount="6">
        <brk id="18" max="10" man="1"/>
        <brk id="19" min="6" max="8" man="1"/>
        <brk id="32" min="6" max="8" man="1"/>
        <brk id="45" max="10" man="1"/>
        <brk id="48" max="12" man="1"/>
        <brk id="50" max="8" man="1"/>
      </rowBreaks>
      <colBreaks count="1" manualBreakCount="1">
        <brk id="9" max="1048575" man="1"/>
      </colBreaks>
      <pageMargins left="0.74803149606299213" right="0.74803149606299213" top="0.74803149606299213" bottom="4.1338582677165361" header="0.51181102362204722" footer="0"/>
      <printOptions horizontalCentered="1"/>
      <pageSetup paperSize="9" scale="73" orientation="landscape" r:id="rId4"/>
      <headerFooter alignWithMargins="0"/>
    </customSheetView>
    <customSheetView guid="{73C19A37-4EEB-4DC6-935E-CC3901B52293}" scale="175" showRuler="0" topLeftCell="A44">
      <selection activeCell="K56" sqref="K56"/>
      <pageMargins left="0.74803149606299213" right="0.74803149606299213" top="0.74803149606299213" bottom="4.1338582677165361" header="0.51181102362204722" footer="0"/>
      <printOptions horizontalCentered="1"/>
      <pageSetup paperSize="9" orientation="portrait" r:id="rId5"/>
      <headerFooter alignWithMargins="0"/>
    </customSheetView>
    <customSheetView guid="{63DB0950-E90F-4380-862C-985B5EB19119}" scale="130" showPageBreaks="1" view="pageBreakPreview" showRuler="0" topLeftCell="A13">
      <selection activeCell="K22" sqref="K22"/>
      <rowBreaks count="4" manualBreakCount="4">
        <brk id="19" min="6" max="8" man="1"/>
        <brk id="32" min="6" max="8" man="1"/>
        <brk id="48" max="12" man="1"/>
        <brk id="50" max="8" man="1"/>
      </rowBreaks>
      <colBreaks count="1" manualBreakCount="1">
        <brk id="9" max="1048575" man="1"/>
      </colBreaks>
      <pageMargins left="0.74803149606299213" right="0.74803149606299213" top="0.74803149606299213" bottom="4.1338582677165361" header="0.51181102362204722" footer="0"/>
      <printOptions horizontalCentered="1"/>
      <pageSetup paperSize="9" scale="73" orientation="landscape" r:id="rId6"/>
      <headerFooter alignWithMargins="0"/>
    </customSheetView>
    <customSheetView guid="{F13B090A-ECDA-4418-9F13-644A873400E7}" scale="175" showRuler="0" topLeftCell="A44">
      <selection activeCell="K56" sqref="K56"/>
      <pageMargins left="0.74803149606299213" right="0.74803149606299213" top="0.74803149606299213" bottom="4.1338582677165361" header="0.51181102362204722" footer="0"/>
      <printOptions horizontalCentered="1"/>
      <pageSetup paperSize="9" orientation="portrait" r:id="rId7"/>
      <headerFooter alignWithMargins="0"/>
    </customSheetView>
    <customSheetView guid="{9AB94DEC-E115-4D58-A012-E99EA3B9CE7A}" scale="85" showPageBreaks="1" printArea="1" view="pageBreakPreview" showRuler="0" topLeftCell="A13">
      <selection activeCell="E10" sqref="E10"/>
      <pageMargins left="0.74803149606299202" right="0.74803149606299202" top="0.74803149606299202" bottom="3.63" header="0.511811023622047" footer="0"/>
      <printOptions horizontalCentered="1"/>
      <pageSetup paperSize="9" scale="97" orientation="portrait" r:id="rId8"/>
      <headerFooter alignWithMargins="0"/>
    </customSheetView>
  </customSheetViews>
  <mergeCells count="1">
    <mergeCell ref="A2:I2"/>
  </mergeCells>
  <phoneticPr fontId="25" type="noConversion"/>
  <printOptions horizontalCentered="1"/>
  <pageMargins left="0.74803149606299202" right="0.74803149606299202" top="0.74803149606299202" bottom="3.38" header="0.511811023622047" footer="3"/>
  <pageSetup paperSize="9" scale="97" orientation="portrait" r:id="rId9"/>
  <headerFooter alignWithMargins="0">
    <oddFooter>&amp;C&amp;"Times New Roman,Bold"&amp;11{iv}</oddFooter>
  </headerFooter>
  <legacyDrawing r:id="rId10"/>
</worksheet>
</file>

<file path=xl/worksheets/sheet4.xml><?xml version="1.0" encoding="utf-8"?>
<worksheet xmlns="http://schemas.openxmlformats.org/spreadsheetml/2006/main" xmlns:r="http://schemas.openxmlformats.org/officeDocument/2006/relationships">
  <sheetPr syncVertical="1" syncRef="A52" transitionEvaluation="1" codeName="Sheet4" enableFormatConditionsCalculation="0">
    <tabColor indexed="40"/>
  </sheetPr>
  <dimension ref="A1:K74"/>
  <sheetViews>
    <sheetView view="pageBreakPreview" topLeftCell="A52" zoomScaleNormal="145" zoomScaleSheetLayoutView="100" workbookViewId="0">
      <selection activeCell="A49" sqref="A49:I57"/>
    </sheetView>
  </sheetViews>
  <sheetFormatPr defaultColWidth="12.42578125" defaultRowHeight="12.75"/>
  <cols>
    <col min="1" max="1" width="5.28515625" style="20" customWidth="1"/>
    <col min="2" max="2" width="8.85546875" style="21" customWidth="1"/>
    <col min="3" max="3" width="34.5703125" style="19" customWidth="1"/>
    <col min="4" max="4" width="6.5703125" style="19" customWidth="1"/>
    <col min="5" max="5" width="9.5703125" style="19" bestFit="1" customWidth="1"/>
    <col min="6" max="6" width="10.85546875" style="19" bestFit="1" customWidth="1"/>
    <col min="7" max="7" width="8.5703125" style="23" customWidth="1"/>
    <col min="8" max="8" width="3.42578125" style="19" customWidth="1"/>
    <col min="9" max="16384" width="12.42578125" style="19"/>
  </cols>
  <sheetData>
    <row r="1" spans="1:11" ht="14.1" customHeight="1">
      <c r="A1" s="1395" t="s">
        <v>724</v>
      </c>
      <c r="B1" s="1395"/>
      <c r="C1" s="1395"/>
      <c r="D1" s="1395"/>
      <c r="E1" s="1395"/>
      <c r="F1" s="1395"/>
      <c r="G1" s="1395"/>
    </row>
    <row r="2" spans="1:11" ht="14.1" customHeight="1">
      <c r="A2" s="1395" t="s">
        <v>725</v>
      </c>
      <c r="B2" s="1395"/>
      <c r="C2" s="1395"/>
      <c r="D2" s="1395"/>
      <c r="E2" s="1395"/>
      <c r="F2" s="1395"/>
      <c r="G2" s="1395"/>
    </row>
    <row r="3" spans="1:11" ht="14.1" customHeight="1">
      <c r="A3" s="17"/>
      <c r="B3" s="17"/>
      <c r="C3" s="18"/>
      <c r="D3" s="18"/>
      <c r="E3" s="18"/>
      <c r="F3" s="18"/>
      <c r="G3" s="291"/>
    </row>
    <row r="4" spans="1:11" s="244" customFormat="1" ht="14.1" customHeight="1">
      <c r="A4" s="1396" t="s">
        <v>123</v>
      </c>
      <c r="B4" s="1396"/>
      <c r="C4" s="1396"/>
      <c r="D4" s="1396"/>
      <c r="E4" s="1396"/>
      <c r="F4" s="1396"/>
      <c r="G4" s="1396"/>
      <c r="H4" s="359"/>
      <c r="I4" s="359"/>
      <c r="J4" s="359"/>
      <c r="K4" s="359"/>
    </row>
    <row r="5" spans="1:11" s="244" customFormat="1" ht="14.1" customHeight="1">
      <c r="A5" s="541"/>
      <c r="B5" s="1397"/>
      <c r="C5" s="1397"/>
      <c r="D5" s="1397"/>
      <c r="E5" s="1397"/>
      <c r="F5" s="1397"/>
      <c r="G5" s="1397"/>
      <c r="H5" s="359"/>
      <c r="I5" s="359"/>
      <c r="J5" s="359"/>
      <c r="K5" s="359"/>
    </row>
    <row r="6" spans="1:11" s="244" customFormat="1" ht="14.1" customHeight="1">
      <c r="A6" s="541"/>
      <c r="B6" s="359"/>
      <c r="D6" s="708"/>
      <c r="E6" s="709" t="s">
        <v>502</v>
      </c>
      <c r="F6" s="709" t="s">
        <v>503</v>
      </c>
      <c r="G6" s="710" t="s">
        <v>718</v>
      </c>
      <c r="H6" s="359"/>
      <c r="I6" s="359"/>
      <c r="J6" s="359"/>
      <c r="K6" s="359"/>
    </row>
    <row r="7" spans="1:11" s="244" customFormat="1" ht="14.1" customHeight="1">
      <c r="A7" s="541"/>
      <c r="B7" s="711" t="s">
        <v>504</v>
      </c>
      <c r="C7" s="359" t="s">
        <v>774</v>
      </c>
      <c r="D7" s="712" t="s">
        <v>657</v>
      </c>
      <c r="E7" s="361">
        <v>413419</v>
      </c>
      <c r="F7" s="361">
        <v>149398</v>
      </c>
      <c r="G7" s="713">
        <f>SUM(E7:F7)</f>
        <v>562817</v>
      </c>
      <c r="H7" s="359"/>
      <c r="I7" s="359"/>
      <c r="J7" s="359"/>
      <c r="K7" s="359"/>
    </row>
    <row r="8" spans="1:11" s="244" customFormat="1" ht="14.1" customHeight="1">
      <c r="A8" s="541"/>
      <c r="B8" s="711" t="s">
        <v>505</v>
      </c>
      <c r="C8" s="714" t="s">
        <v>506</v>
      </c>
      <c r="D8" s="715"/>
      <c r="E8" s="362"/>
      <c r="F8" s="362"/>
      <c r="G8" s="716"/>
      <c r="H8" s="359"/>
      <c r="I8" s="359"/>
      <c r="J8" s="359"/>
      <c r="K8" s="359"/>
    </row>
    <row r="9" spans="1:11" s="244" customFormat="1" ht="14.1" customHeight="1">
      <c r="A9" s="541"/>
      <c r="B9" s="711"/>
      <c r="C9" s="714" t="s">
        <v>711</v>
      </c>
      <c r="D9" s="715" t="s">
        <v>657</v>
      </c>
      <c r="E9" s="362">
        <f>G33</f>
        <v>10262</v>
      </c>
      <c r="F9" s="717">
        <f>G41</f>
        <v>675</v>
      </c>
      <c r="G9" s="716">
        <f>SUM(E9:F9)</f>
        <v>10937</v>
      </c>
      <c r="H9" s="359"/>
      <c r="I9" s="359"/>
      <c r="J9" s="359"/>
      <c r="K9" s="359"/>
    </row>
    <row r="10" spans="1:11" s="244" customFormat="1" ht="14.1" customHeight="1">
      <c r="A10" s="541"/>
      <c r="B10" s="718" t="s">
        <v>656</v>
      </c>
      <c r="C10" s="359" t="s">
        <v>673</v>
      </c>
      <c r="D10" s="719" t="s">
        <v>657</v>
      </c>
      <c r="E10" s="720">
        <f>SUM(E7:E9)</f>
        <v>423681</v>
      </c>
      <c r="F10" s="720">
        <f>SUM(F7:F9)</f>
        <v>150073</v>
      </c>
      <c r="G10" s="721">
        <f>SUM(E10:F10)</f>
        <v>573754</v>
      </c>
      <c r="H10" s="359"/>
      <c r="I10" s="359"/>
      <c r="J10" s="359"/>
      <c r="K10" s="359"/>
    </row>
    <row r="11" spans="1:11" s="244" customFormat="1" ht="14.1" customHeight="1">
      <c r="A11" s="541"/>
      <c r="B11" s="711"/>
      <c r="C11" s="359"/>
      <c r="D11" s="360"/>
      <c r="E11" s="360"/>
      <c r="F11" s="712"/>
      <c r="G11" s="722"/>
      <c r="H11" s="359"/>
      <c r="I11" s="359"/>
      <c r="J11" s="359"/>
      <c r="K11" s="359"/>
    </row>
    <row r="12" spans="1:11" s="244" customFormat="1" ht="14.1" customHeight="1">
      <c r="A12" s="541"/>
      <c r="B12" s="711" t="s">
        <v>546</v>
      </c>
      <c r="C12" s="359" t="s">
        <v>547</v>
      </c>
      <c r="D12" s="359"/>
      <c r="E12" s="359"/>
      <c r="F12" s="723"/>
      <c r="G12" s="724"/>
      <c r="H12" s="359"/>
      <c r="I12" s="359"/>
      <c r="J12" s="359"/>
      <c r="K12" s="359"/>
    </row>
    <row r="13" spans="1:11" s="244" customFormat="1" ht="14.1" customHeight="1" thickBot="1">
      <c r="A13" s="725"/>
      <c r="B13" s="1394" t="s">
        <v>129</v>
      </c>
      <c r="C13" s="1394"/>
      <c r="D13" s="1394"/>
      <c r="E13" s="1394"/>
      <c r="F13" s="1394"/>
      <c r="G13" s="1394"/>
      <c r="H13" s="359"/>
      <c r="I13" s="359"/>
      <c r="J13" s="359"/>
      <c r="K13" s="359"/>
    </row>
    <row r="14" spans="1:11" s="244" customFormat="1" ht="14.1" customHeight="1" thickTop="1" thickBot="1">
      <c r="A14" s="725"/>
      <c r="B14" s="696"/>
      <c r="C14" s="696" t="s">
        <v>557</v>
      </c>
      <c r="D14" s="696"/>
      <c r="E14" s="696" t="s">
        <v>658</v>
      </c>
      <c r="F14" s="696" t="s">
        <v>558</v>
      </c>
      <c r="G14" s="726" t="s">
        <v>718</v>
      </c>
      <c r="H14" s="359"/>
      <c r="I14" s="359"/>
      <c r="J14" s="359"/>
      <c r="K14" s="359"/>
    </row>
    <row r="15" spans="1:11" s="27" customFormat="1" ht="14.1" customHeight="1" thickTop="1">
      <c r="A15" s="28"/>
      <c r="B15" s="29"/>
      <c r="C15" s="26"/>
      <c r="D15" s="30"/>
      <c r="E15" s="30"/>
      <c r="F15" s="30"/>
      <c r="G15" s="30"/>
    </row>
    <row r="16" spans="1:11" ht="14.1" customHeight="1">
      <c r="C16" s="31" t="s">
        <v>660</v>
      </c>
      <c r="D16" s="25"/>
      <c r="E16" s="25"/>
      <c r="F16" s="25"/>
      <c r="G16" s="25"/>
    </row>
    <row r="17" spans="1:7" ht="14.1" customHeight="1">
      <c r="A17" s="20" t="s">
        <v>661</v>
      </c>
      <c r="B17" s="32">
        <v>2403</v>
      </c>
      <c r="C17" s="31" t="s">
        <v>726</v>
      </c>
      <c r="D17" s="23"/>
      <c r="E17" s="23"/>
      <c r="F17" s="23"/>
    </row>
    <row r="18" spans="1:7" ht="25.5">
      <c r="A18" s="37"/>
      <c r="B18" s="42">
        <v>0.10100000000000001</v>
      </c>
      <c r="C18" s="44" t="s">
        <v>161</v>
      </c>
      <c r="D18" s="39"/>
      <c r="E18" s="39"/>
      <c r="F18" s="39"/>
      <c r="G18" s="39"/>
    </row>
    <row r="19" spans="1:7" ht="25.5">
      <c r="A19" s="37"/>
      <c r="B19" s="45">
        <v>62</v>
      </c>
      <c r="C19" s="38" t="s">
        <v>160</v>
      </c>
      <c r="D19" s="39"/>
      <c r="E19" s="34"/>
      <c r="F19" s="34"/>
      <c r="G19" s="34"/>
    </row>
    <row r="20" spans="1:7" ht="25.5">
      <c r="A20" s="37"/>
      <c r="B20" s="946" t="s">
        <v>70</v>
      </c>
      <c r="C20" s="38" t="s">
        <v>16</v>
      </c>
      <c r="D20" s="39"/>
      <c r="E20" s="34">
        <v>70</v>
      </c>
      <c r="F20" s="947">
        <v>0</v>
      </c>
      <c r="G20" s="8">
        <f>F20+E20</f>
        <v>70</v>
      </c>
    </row>
    <row r="21" spans="1:7" ht="25.5">
      <c r="A21" s="37"/>
      <c r="B21" s="946" t="s">
        <v>71</v>
      </c>
      <c r="C21" s="38" t="s">
        <v>15</v>
      </c>
      <c r="D21" s="39"/>
      <c r="E21" s="8">
        <v>400</v>
      </c>
      <c r="F21" s="9">
        <v>0</v>
      </c>
      <c r="G21" s="8">
        <f>F21+E21</f>
        <v>400</v>
      </c>
    </row>
    <row r="22" spans="1:7" ht="25.5">
      <c r="A22" s="37" t="s">
        <v>656</v>
      </c>
      <c r="B22" s="45">
        <v>62</v>
      </c>
      <c r="C22" s="38" t="s">
        <v>160</v>
      </c>
      <c r="D22" s="39"/>
      <c r="E22" s="10">
        <f>SUM(E20:E21)</f>
        <v>470</v>
      </c>
      <c r="F22" s="293">
        <f>SUM(F20:F21)</f>
        <v>0</v>
      </c>
      <c r="G22" s="10">
        <f>SUM(G20:G21)</f>
        <v>470</v>
      </c>
    </row>
    <row r="23" spans="1:7" ht="25.5">
      <c r="A23" s="37" t="s">
        <v>656</v>
      </c>
      <c r="B23" s="42">
        <v>0.10100000000000001</v>
      </c>
      <c r="C23" s="44" t="s">
        <v>671</v>
      </c>
      <c r="D23" s="39"/>
      <c r="E23" s="47">
        <f t="shared" ref="E23:G24" si="0">E22</f>
        <v>470</v>
      </c>
      <c r="F23" s="848">
        <f t="shared" si="0"/>
        <v>0</v>
      </c>
      <c r="G23" s="47">
        <f t="shared" si="0"/>
        <v>470</v>
      </c>
    </row>
    <row r="24" spans="1:7" ht="14.1" customHeight="1">
      <c r="A24" s="1072" t="s">
        <v>656</v>
      </c>
      <c r="B24" s="49">
        <v>2403</v>
      </c>
      <c r="C24" s="44" t="s">
        <v>726</v>
      </c>
      <c r="D24" s="39"/>
      <c r="E24" s="47">
        <f t="shared" si="0"/>
        <v>470</v>
      </c>
      <c r="F24" s="13">
        <f t="shared" si="0"/>
        <v>0</v>
      </c>
      <c r="G24" s="47">
        <f t="shared" si="0"/>
        <v>470</v>
      </c>
    </row>
    <row r="25" spans="1:7" ht="14.1" customHeight="1">
      <c r="A25" s="1072"/>
      <c r="B25" s="49"/>
      <c r="C25" s="44"/>
      <c r="D25" s="39"/>
      <c r="E25" s="41"/>
      <c r="F25" s="742"/>
      <c r="G25" s="41"/>
    </row>
    <row r="26" spans="1:7" ht="14.1" customHeight="1">
      <c r="A26" s="37" t="s">
        <v>661</v>
      </c>
      <c r="B26" s="49">
        <v>2404</v>
      </c>
      <c r="C26" s="44" t="s">
        <v>727</v>
      </c>
      <c r="D26" s="39"/>
      <c r="E26" s="39"/>
      <c r="F26" s="9"/>
      <c r="G26" s="39"/>
    </row>
    <row r="27" spans="1:7" ht="14.1" customHeight="1">
      <c r="A27" s="37"/>
      <c r="B27" s="50">
        <v>0.10199999999999999</v>
      </c>
      <c r="C27" s="43" t="s">
        <v>347</v>
      </c>
      <c r="D27" s="39"/>
      <c r="E27" s="39"/>
      <c r="F27" s="9"/>
      <c r="G27" s="39"/>
    </row>
    <row r="28" spans="1:7" ht="14.1" customHeight="1">
      <c r="A28" s="37"/>
      <c r="B28" s="948">
        <v>62</v>
      </c>
      <c r="C28" s="55" t="s">
        <v>72</v>
      </c>
      <c r="D28" s="8"/>
      <c r="E28" s="8"/>
      <c r="F28" s="9"/>
      <c r="G28" s="8"/>
    </row>
    <row r="29" spans="1:7" ht="14.1" customHeight="1">
      <c r="A29" s="37"/>
      <c r="B29" s="948" t="s">
        <v>73</v>
      </c>
      <c r="C29" s="55" t="s">
        <v>346</v>
      </c>
      <c r="D29" s="8"/>
      <c r="E29" s="11">
        <f>667+9125</f>
        <v>9792</v>
      </c>
      <c r="F29" s="12">
        <f>F28</f>
        <v>0</v>
      </c>
      <c r="G29" s="11">
        <f>F29+E29</f>
        <v>9792</v>
      </c>
    </row>
    <row r="30" spans="1:7" ht="14.1" customHeight="1">
      <c r="A30" s="37" t="s">
        <v>656</v>
      </c>
      <c r="B30" s="948">
        <v>62</v>
      </c>
      <c r="C30" s="55" t="s">
        <v>72</v>
      </c>
      <c r="D30" s="8"/>
      <c r="E30" s="11">
        <f>E29</f>
        <v>9792</v>
      </c>
      <c r="F30" s="12">
        <f>F29</f>
        <v>0</v>
      </c>
      <c r="G30" s="11">
        <f>G29</f>
        <v>9792</v>
      </c>
    </row>
    <row r="31" spans="1:7" ht="14.1" customHeight="1">
      <c r="A31" s="37" t="s">
        <v>656</v>
      </c>
      <c r="B31" s="50">
        <v>0.10199999999999999</v>
      </c>
      <c r="C31" s="43" t="s">
        <v>347</v>
      </c>
      <c r="D31" s="8"/>
      <c r="E31" s="11">
        <f>E30</f>
        <v>9792</v>
      </c>
      <c r="F31" s="12">
        <f>F30</f>
        <v>0</v>
      </c>
      <c r="G31" s="11">
        <f>G30</f>
        <v>9792</v>
      </c>
    </row>
    <row r="32" spans="1:7" ht="14.1" customHeight="1">
      <c r="A32" s="37" t="s">
        <v>656</v>
      </c>
      <c r="B32" s="49">
        <v>2404</v>
      </c>
      <c r="C32" s="44" t="s">
        <v>727</v>
      </c>
      <c r="D32" s="46"/>
      <c r="E32" s="47">
        <f>E30</f>
        <v>9792</v>
      </c>
      <c r="F32" s="13">
        <f>F30</f>
        <v>0</v>
      </c>
      <c r="G32" s="47">
        <f>G30</f>
        <v>9792</v>
      </c>
    </row>
    <row r="33" spans="1:7" ht="14.1" customHeight="1">
      <c r="A33" s="57" t="s">
        <v>656</v>
      </c>
      <c r="B33" s="58"/>
      <c r="C33" s="59" t="s">
        <v>660</v>
      </c>
      <c r="D33" s="46"/>
      <c r="E33" s="46">
        <f>E32+E24</f>
        <v>10262</v>
      </c>
      <c r="F33" s="12">
        <f>F32+F24</f>
        <v>0</v>
      </c>
      <c r="G33" s="46">
        <f>G32+G24</f>
        <v>10262</v>
      </c>
    </row>
    <row r="34" spans="1:7">
      <c r="A34" s="37"/>
      <c r="B34" s="45"/>
      <c r="C34" s="44" t="s">
        <v>453</v>
      </c>
      <c r="D34" s="39"/>
      <c r="E34" s="39"/>
      <c r="F34" s="9"/>
      <c r="G34" s="39"/>
    </row>
    <row r="35" spans="1:7">
      <c r="C35" s="31" t="s">
        <v>613</v>
      </c>
      <c r="D35" s="39"/>
      <c r="E35" s="39"/>
      <c r="F35" s="9"/>
      <c r="G35" s="39"/>
    </row>
    <row r="36" spans="1:7">
      <c r="A36" s="24" t="s">
        <v>661</v>
      </c>
      <c r="B36" s="51">
        <v>4405</v>
      </c>
      <c r="C36" s="33" t="s">
        <v>728</v>
      </c>
      <c r="D36" s="56"/>
      <c r="E36" s="52"/>
      <c r="F36" s="36"/>
      <c r="G36" s="52"/>
    </row>
    <row r="37" spans="1:7">
      <c r="A37" s="24"/>
      <c r="B37" s="60">
        <v>0.10100000000000001</v>
      </c>
      <c r="C37" s="43" t="s">
        <v>756</v>
      </c>
      <c r="D37" s="56"/>
      <c r="E37" s="52"/>
      <c r="F37" s="36"/>
      <c r="G37" s="52"/>
    </row>
    <row r="38" spans="1:7" ht="25.5">
      <c r="A38" s="54"/>
      <c r="B38" s="949" t="s">
        <v>587</v>
      </c>
      <c r="C38" s="55" t="s">
        <v>14</v>
      </c>
      <c r="D38" s="9"/>
      <c r="E38" s="35">
        <v>675</v>
      </c>
      <c r="F38" s="1071">
        <v>0</v>
      </c>
      <c r="G38" s="35">
        <f>E38</f>
        <v>675</v>
      </c>
    </row>
    <row r="39" spans="1:7">
      <c r="A39" s="54" t="s">
        <v>656</v>
      </c>
      <c r="B39" s="744">
        <v>0.10100000000000001</v>
      </c>
      <c r="C39" s="43" t="s">
        <v>756</v>
      </c>
      <c r="D39" s="8"/>
      <c r="E39" s="10">
        <f>SUM(E38:E38)</f>
        <v>675</v>
      </c>
      <c r="F39" s="13">
        <f>SUM(F38:F38)</f>
        <v>0</v>
      </c>
      <c r="G39" s="10">
        <f>SUM(G38:G38)</f>
        <v>675</v>
      </c>
    </row>
    <row r="40" spans="1:7">
      <c r="A40" s="53" t="s">
        <v>656</v>
      </c>
      <c r="B40" s="61">
        <v>4405</v>
      </c>
      <c r="C40" s="62" t="s">
        <v>728</v>
      </c>
      <c r="D40" s="11"/>
      <c r="E40" s="10">
        <f t="shared" ref="E40:G41" si="1">E39</f>
        <v>675</v>
      </c>
      <c r="F40" s="13">
        <f t="shared" si="1"/>
        <v>0</v>
      </c>
      <c r="G40" s="10">
        <f t="shared" si="1"/>
        <v>675</v>
      </c>
    </row>
    <row r="41" spans="1:7">
      <c r="A41" s="57" t="s">
        <v>656</v>
      </c>
      <c r="B41" s="58"/>
      <c r="C41" s="63" t="s">
        <v>613</v>
      </c>
      <c r="D41" s="35"/>
      <c r="E41" s="35">
        <f t="shared" si="1"/>
        <v>675</v>
      </c>
      <c r="F41" s="36">
        <f t="shared" si="1"/>
        <v>0</v>
      </c>
      <c r="G41" s="35">
        <f>G40</f>
        <v>675</v>
      </c>
    </row>
    <row r="42" spans="1:7">
      <c r="A42" s="57" t="s">
        <v>656</v>
      </c>
      <c r="B42" s="58"/>
      <c r="C42" s="63" t="s">
        <v>657</v>
      </c>
      <c r="D42" s="47"/>
      <c r="E42" s="47">
        <f>E41+E33</f>
        <v>10937</v>
      </c>
      <c r="F42" s="13">
        <f>F41+F33</f>
        <v>0</v>
      </c>
      <c r="G42" s="47">
        <f>G41+G33</f>
        <v>10937</v>
      </c>
    </row>
    <row r="43" spans="1:7">
      <c r="A43" s="37"/>
      <c r="B43" s="743" t="s">
        <v>588</v>
      </c>
      <c r="C43" s="55"/>
      <c r="D43" s="64"/>
      <c r="E43" s="65"/>
      <c r="F43" s="65"/>
      <c r="G43" s="65"/>
    </row>
    <row r="44" spans="1:7" ht="12.75" customHeight="1">
      <c r="A44" s="37"/>
      <c r="B44" s="1393" t="s">
        <v>459</v>
      </c>
      <c r="C44" s="1386"/>
      <c r="D44" s="1386"/>
      <c r="E44" s="1386"/>
      <c r="F44" s="1386"/>
      <c r="G44" s="1386"/>
    </row>
    <row r="45" spans="1:7">
      <c r="C45" s="20"/>
      <c r="D45" s="23"/>
      <c r="E45" s="23"/>
      <c r="F45" s="23"/>
    </row>
    <row r="46" spans="1:7">
      <c r="C46" s="20"/>
      <c r="D46" s="23"/>
      <c r="E46" s="23"/>
      <c r="F46" s="23"/>
    </row>
    <row r="47" spans="1:7">
      <c r="C47" s="20"/>
      <c r="D47" s="23"/>
      <c r="E47" s="23"/>
      <c r="F47" s="23"/>
    </row>
    <row r="48" spans="1:7">
      <c r="C48" s="20"/>
      <c r="D48" s="23"/>
      <c r="E48" s="23"/>
      <c r="F48" s="23"/>
    </row>
    <row r="49" spans="1:7">
      <c r="C49" s="20"/>
      <c r="D49" s="23"/>
      <c r="E49" s="23"/>
      <c r="F49" s="23"/>
    </row>
    <row r="50" spans="1:7" s="40" customFormat="1" ht="13.5" thickBot="1">
      <c r="A50" s="37"/>
      <c r="B50" s="45"/>
      <c r="C50" s="37"/>
      <c r="D50" s="66"/>
      <c r="E50" s="66"/>
      <c r="F50" s="66"/>
      <c r="G50" s="66"/>
    </row>
    <row r="51" spans="1:7" ht="13.5" thickTop="1">
      <c r="B51" s="705"/>
      <c r="C51" s="705"/>
      <c r="D51" s="728"/>
      <c r="E51" s="705"/>
      <c r="F51" s="728"/>
      <c r="G51" s="727"/>
    </row>
    <row r="52" spans="1:7">
      <c r="C52" s="20"/>
      <c r="D52" s="23"/>
      <c r="E52" s="23"/>
      <c r="F52" s="23"/>
    </row>
    <row r="53" spans="1:7">
      <c r="B53" s="290"/>
      <c r="C53" s="290"/>
      <c r="D53" s="691"/>
      <c r="E53" s="290"/>
      <c r="F53" s="290"/>
      <c r="G53" s="292"/>
    </row>
    <row r="54" spans="1:7">
      <c r="D54" s="16"/>
      <c r="E54" s="16"/>
      <c r="F54" s="16"/>
      <c r="G54" s="16"/>
    </row>
    <row r="55" spans="1:7">
      <c r="D55" s="23"/>
      <c r="E55" s="23"/>
      <c r="F55" s="23"/>
    </row>
    <row r="56" spans="1:7">
      <c r="C56" s="22"/>
      <c r="D56" s="23"/>
      <c r="E56" s="23"/>
      <c r="F56" s="23"/>
    </row>
    <row r="57" spans="1:7">
      <c r="D57" s="23"/>
      <c r="E57" s="23"/>
      <c r="F57" s="23"/>
    </row>
    <row r="58" spans="1:7">
      <c r="D58" s="23"/>
      <c r="E58" s="23"/>
      <c r="F58" s="23"/>
    </row>
    <row r="59" spans="1:7">
      <c r="D59" s="23"/>
      <c r="E59" s="23"/>
      <c r="F59" s="23"/>
    </row>
    <row r="60" spans="1:7">
      <c r="D60" s="23"/>
      <c r="E60" s="23"/>
      <c r="F60" s="23"/>
    </row>
    <row r="61" spans="1:7">
      <c r="C61" s="22"/>
      <c r="D61" s="23"/>
      <c r="E61" s="23"/>
      <c r="F61" s="23"/>
    </row>
    <row r="62" spans="1:7">
      <c r="C62" s="22"/>
      <c r="D62" s="23"/>
      <c r="E62" s="23"/>
      <c r="F62" s="23"/>
    </row>
    <row r="63" spans="1:7">
      <c r="C63" s="22"/>
      <c r="D63" s="23"/>
      <c r="E63" s="23"/>
      <c r="F63" s="23"/>
    </row>
    <row r="64" spans="1:7">
      <c r="C64" s="22"/>
      <c r="D64" s="23"/>
      <c r="E64" s="23"/>
      <c r="F64" s="23"/>
    </row>
    <row r="65" spans="3:6">
      <c r="C65" s="22"/>
      <c r="D65" s="23"/>
      <c r="E65" s="23"/>
      <c r="F65" s="23"/>
    </row>
    <row r="66" spans="3:6">
      <c r="C66" s="22"/>
      <c r="D66" s="23"/>
      <c r="E66" s="23"/>
      <c r="F66" s="23"/>
    </row>
    <row r="67" spans="3:6">
      <c r="C67" s="22"/>
      <c r="D67" s="23"/>
      <c r="E67" s="23"/>
      <c r="F67" s="23"/>
    </row>
    <row r="68" spans="3:6">
      <c r="D68" s="23"/>
      <c r="E68" s="23"/>
      <c r="F68" s="23"/>
    </row>
    <row r="69" spans="3:6">
      <c r="D69" s="23"/>
      <c r="E69" s="23"/>
      <c r="F69" s="23"/>
    </row>
    <row r="70" spans="3:6">
      <c r="D70" s="23"/>
      <c r="E70" s="23"/>
      <c r="F70" s="23"/>
    </row>
    <row r="71" spans="3:6">
      <c r="D71" s="23"/>
      <c r="E71" s="23"/>
      <c r="F71" s="23"/>
    </row>
    <row r="72" spans="3:6">
      <c r="D72" s="23"/>
      <c r="E72" s="23"/>
      <c r="F72" s="23"/>
    </row>
    <row r="73" spans="3:6">
      <c r="D73" s="23"/>
      <c r="E73" s="23"/>
      <c r="F73" s="23"/>
    </row>
    <row r="74" spans="3:6">
      <c r="D74" s="23"/>
      <c r="E74" s="23"/>
      <c r="F74" s="23"/>
    </row>
  </sheetData>
  <customSheetViews>
    <customSheetView guid="{44B5F5DE-C96C-4269-969A-574D4EEEEEF5}" showPageBreaks="1" printArea="1" view="pageBreakPreview" showRuler="0" topLeftCell="A28">
      <selection activeCell="G38" activeCellId="2" sqref="G22 G29 G38"/>
      <pageMargins left="0.74803149606299202" right="0.748" top="0.74803149606299202" bottom="4.13" header="0.35" footer="3"/>
      <printOptions horizontalCentered="1"/>
      <pageSetup paperSize="9" firstPageNumber="14" fitToHeight="22" orientation="portrait" blackAndWhite="1" useFirstPageNumber="1" r:id="rId1"/>
      <headerFooter alignWithMargins="0">
        <oddHeader xml:space="preserve">&amp;C   </oddHeader>
        <oddFooter>&amp;C&amp;"Times New Roman,Bold"   Vol-I     -    &amp;P</oddFooter>
      </headerFooter>
    </customSheetView>
    <customSheetView guid="{51C53396-99BF-439E-80DF-007983187621}" showPageBreaks="1" printArea="1" view="pageBreakPreview" showRuler="0">
      <selection activeCell="J19" sqref="J19"/>
      <rowBreaks count="1" manualBreakCount="1">
        <brk id="34" max="6" man="1"/>
      </rowBreaks>
      <pageMargins left="0.74803149606299202" right="0.74803149606299202" top="0.74803149606299202" bottom="4.13" header="0.35" footer="3"/>
      <printOptions horizontalCentered="1"/>
      <pageSetup paperSize="9" fitToHeight="22"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235">
      <selection activeCell="A251" sqref="A251:IV253"/>
      <pageMargins left="0.74803149606299202" right="0.39370078740157499" top="0.74803149606299202" bottom="0.90551181102362199" header="0.511811023622047" footer="0.59055118110236204"/>
      <printOptions horizontalCentered="1"/>
      <pageSetup paperSize="9" firstPageNumber="14" fitToHeight="22" orientation="landscape" blackAndWhite="1" useFirstPageNumber="1" r:id="rId3"/>
      <headerFooter alignWithMargins="0">
        <oddHeader xml:space="preserve">&amp;C   </oddHeader>
        <oddFooter>&amp;C&amp;"Times New Roman,Bold"   Vol-I     -    &amp;P</oddFooter>
      </headerFooter>
    </customSheetView>
    <customSheetView guid="{F7D04FF6-8BBF-4270-9EF9-DD67F24468EA}" showPageBreaks="1" view="pageBreakPreview" showRuler="0" topLeftCell="A16">
      <selection activeCell="C22" sqref="C22"/>
      <pageMargins left="0.74803149606299202" right="0.39370078740157499" top="0.74803149606299202" bottom="0.90551181102362199" header="0.511811023622047" footer="0.59055118110236204"/>
      <printOptions horizontalCentered="1"/>
      <pageSetup paperSize="9" firstPageNumber="14" fitToHeight="22" orientation="landscape" blackAndWhite="1" useFirstPageNumber="1" r:id="rId4"/>
      <headerFooter alignWithMargins="0">
        <oddHeader xml:space="preserve">&amp;C   </oddHeader>
        <oddFooter>&amp;C&amp;"Times New Roman,Bold"   Vol-I     -    &amp;P</oddFooter>
      </headerFooter>
    </customSheetView>
    <customSheetView guid="{73C19A37-4EEB-4DC6-935E-CC3901B52293}" showPageBreaks="1" view="pageBreakPreview" showRuler="0" topLeftCell="A235">
      <selection activeCell="A34" sqref="A34:IV34"/>
      <pageMargins left="0.74803149606299202" right="0.39370078740157499" top="0.74803149606299202" bottom="0.90551181102362199" header="0.511811023622047" footer="0.59055118110236204"/>
      <printOptions horizontalCentered="1"/>
      <pageSetup paperSize="9" firstPageNumber="14" fitToHeight="22" orientation="landscape" blackAndWhite="1" useFirstPageNumber="1" r:id="rId5"/>
      <headerFooter alignWithMargins="0">
        <oddHeader xml:space="preserve">&amp;C   </oddHeader>
        <oddFooter>&amp;C&amp;"Times New Roman,Bold"   Vol-I     -    &amp;P</oddFooter>
      </headerFooter>
    </customSheetView>
    <customSheetView guid="{63DB0950-E90F-4380-862C-985B5EB19119}" showPageBreaks="1" view="pageBreakPreview" showRuler="0" topLeftCell="A232">
      <selection activeCell="D176" sqref="D176"/>
      <pageMargins left="0.74803149606299202" right="0.39370078740157499" top="0.74803149606299202" bottom="0.90551181102362199" header="0.511811023622047" footer="0.59055118110236204"/>
      <printOptions horizontalCentered="1"/>
      <pageSetup paperSize="9" firstPageNumber="14" fitToHeight="22" orientation="landscape" blackAndWhite="1" useFirstPageNumber="1" r:id="rId6"/>
      <headerFooter alignWithMargins="0">
        <oddHeader xml:space="preserve">&amp;C   </oddHeader>
        <oddFooter>&amp;C&amp;"Times New Roman,Bold"   Vol-I     -    &amp;P</oddFooter>
      </headerFooter>
    </customSheetView>
    <customSheetView guid="{F13B090A-ECDA-4418-9F13-644A873400E7}" showPageBreaks="1" view="pageBreakPreview" showRuler="0" topLeftCell="A235">
      <selection activeCell="A34" sqref="A34:IV34"/>
      <pageMargins left="0.74803149606299202" right="0.39370078740157499" top="0.74803149606299202" bottom="0.90551181102362199" header="0.511811023622047" footer="0.59055118110236204"/>
      <printOptions horizontalCentered="1"/>
      <pageSetup paperSize="9" firstPageNumber="14" fitToHeight="22" orientation="landscape" blackAndWhite="1" useFirstPageNumber="1" r:id="rId7"/>
      <headerFooter alignWithMargins="0">
        <oddHeader xml:space="preserve">&amp;C   </oddHeader>
        <oddFooter>&amp;C&amp;"Times New Roman,Bold"   Vol-I     -    &amp;P</oddFooter>
      </headerFooter>
    </customSheetView>
    <customSheetView guid="{9AB94DEC-E115-4D58-A012-E99EA3B9CE7A}" showPageBreaks="1" printArea="1" view="pageBreakPreview" showRuler="0" topLeftCell="A22">
      <selection activeCell="C43" sqref="C43"/>
      <pageMargins left="0.74803149606299202" right="0.74803149606299202" top="0.74803149606299202" bottom="3.63" header="0.35" footer="3"/>
      <printOptions horizontalCentered="1"/>
      <pageSetup paperSize="9" fitToHeight="22" orientation="portrait" blackAndWhite="1" useFirstPageNumber="1" r:id="rId8"/>
      <headerFooter alignWithMargins="0">
        <oddHeader xml:space="preserve">&amp;C   </oddHeader>
        <oddFooter>&amp;C&amp;"Times New Roman,Bold"&amp;P</oddFooter>
      </headerFooter>
    </customSheetView>
  </customSheetViews>
  <mergeCells count="6">
    <mergeCell ref="B44:G44"/>
    <mergeCell ref="B13:G13"/>
    <mergeCell ref="A2:G2"/>
    <mergeCell ref="A1:G1"/>
    <mergeCell ref="A4:G4"/>
    <mergeCell ref="B5:G5"/>
  </mergeCells>
  <phoneticPr fontId="25" type="noConversion"/>
  <printOptions horizontalCentered="1"/>
  <pageMargins left="0.74803149606299202" right="0.74803149606299202" top="0.74803149606299202" bottom="3.63" header="0.35" footer="3"/>
  <pageSetup paperSize="9" fitToHeight="22" orientation="portrait" blackAndWhite="1" useFirstPageNumber="1" r:id="rId9"/>
  <headerFooter alignWithMargins="0">
    <oddHeader xml:space="preserve">&amp;C   </oddHeader>
    <oddFooter>&amp;C&amp;"Times New Roman,Bold"&amp;P</oddFooter>
  </headerFooter>
  <legacyDrawing r:id="rId10"/>
</worksheet>
</file>

<file path=xl/worksheets/sheet5.xml><?xml version="1.0" encoding="utf-8"?>
<worksheet xmlns="http://schemas.openxmlformats.org/spreadsheetml/2006/main" xmlns:r="http://schemas.openxmlformats.org/officeDocument/2006/relationships">
  <sheetPr syncVertical="1" syncRef="A64" transitionEvaluation="1" codeName="Sheet25" enableFormatConditionsCalculation="0">
    <tabColor indexed="40"/>
  </sheetPr>
  <dimension ref="A1:H88"/>
  <sheetViews>
    <sheetView view="pageBreakPreview" topLeftCell="A64" zoomScale="70" zoomScaleNormal="145" zoomScaleSheetLayoutView="145" workbookViewId="0">
      <selection activeCell="A81" sqref="A81:J120"/>
    </sheetView>
  </sheetViews>
  <sheetFormatPr defaultColWidth="12.42578125" defaultRowHeight="12.75"/>
  <cols>
    <col min="1" max="1" width="5.85546875" style="74" customWidth="1"/>
    <col min="2" max="2" width="8.140625" style="72" customWidth="1"/>
    <col min="3" max="3" width="34.5703125" style="68" customWidth="1"/>
    <col min="4" max="4" width="7" style="68" customWidth="1"/>
    <col min="5" max="5" width="8.85546875" style="68" customWidth="1"/>
    <col min="6" max="6" width="10.28515625" style="68" customWidth="1"/>
    <col min="7" max="7" width="8.5703125" style="68" customWidth="1"/>
    <col min="8" max="8" width="3.28515625" style="1326" customWidth="1"/>
    <col min="9" max="16384" width="12.42578125" style="68"/>
  </cols>
  <sheetData>
    <row r="1" spans="1:8">
      <c r="A1" s="1400" t="s">
        <v>419</v>
      </c>
      <c r="B1" s="1400"/>
      <c r="C1" s="1400"/>
      <c r="D1" s="1400"/>
      <c r="E1" s="1400"/>
      <c r="F1" s="1400"/>
      <c r="G1" s="1400"/>
      <c r="H1" s="1318"/>
    </row>
    <row r="2" spans="1:8">
      <c r="A2" s="1400" t="s">
        <v>80</v>
      </c>
      <c r="B2" s="1400"/>
      <c r="C2" s="1400"/>
      <c r="D2" s="1400"/>
      <c r="E2" s="1400"/>
      <c r="F2" s="1400"/>
      <c r="G2" s="1400"/>
      <c r="H2" s="1318"/>
    </row>
    <row r="3" spans="1:8" ht="9.9499999999999993" customHeight="1">
      <c r="A3" s="69"/>
      <c r="B3" s="70"/>
      <c r="C3" s="71"/>
      <c r="D3" s="71"/>
      <c r="E3" s="71"/>
      <c r="F3" s="71"/>
      <c r="G3" s="71"/>
      <c r="H3" s="1319"/>
    </row>
    <row r="4" spans="1:8" s="359" customFormat="1">
      <c r="A4" s="1396" t="s">
        <v>359</v>
      </c>
      <c r="B4" s="1396"/>
      <c r="C4" s="1396"/>
      <c r="D4" s="1396"/>
      <c r="E4" s="1396"/>
      <c r="F4" s="1396"/>
      <c r="G4" s="1396"/>
      <c r="H4" s="1320"/>
    </row>
    <row r="5" spans="1:8" s="359" customFormat="1" ht="9.9499999999999993" customHeight="1">
      <c r="A5" s="541"/>
      <c r="B5" s="1397"/>
      <c r="C5" s="1397"/>
      <c r="D5" s="1397"/>
      <c r="E5" s="1397"/>
      <c r="F5" s="1397"/>
      <c r="G5" s="1397"/>
      <c r="H5" s="1321"/>
    </row>
    <row r="6" spans="1:8" s="359" customFormat="1">
      <c r="A6" s="541"/>
      <c r="D6" s="708"/>
      <c r="E6" s="709" t="s">
        <v>502</v>
      </c>
      <c r="F6" s="709" t="s">
        <v>503</v>
      </c>
      <c r="G6" s="709" t="s">
        <v>718</v>
      </c>
      <c r="H6" s="1322"/>
    </row>
    <row r="7" spans="1:8" s="359" customFormat="1">
      <c r="A7" s="541"/>
      <c r="B7" s="711" t="s">
        <v>504</v>
      </c>
      <c r="C7" s="359" t="s">
        <v>774</v>
      </c>
      <c r="D7" s="712" t="s">
        <v>657</v>
      </c>
      <c r="E7" s="361">
        <v>158618</v>
      </c>
      <c r="F7" s="361">
        <v>237630</v>
      </c>
      <c r="G7" s="361">
        <f>SUM(E7:F7)</f>
        <v>396248</v>
      </c>
      <c r="H7" s="1197"/>
    </row>
    <row r="8" spans="1:8" s="359" customFormat="1">
      <c r="A8" s="541"/>
      <c r="B8" s="711" t="s">
        <v>505</v>
      </c>
      <c r="C8" s="714" t="s">
        <v>506</v>
      </c>
      <c r="D8" s="715"/>
      <c r="E8" s="362"/>
      <c r="F8" s="362"/>
      <c r="G8" s="362"/>
      <c r="H8" s="1322"/>
    </row>
    <row r="9" spans="1:8" s="359" customFormat="1">
      <c r="A9" s="541"/>
      <c r="B9" s="711"/>
      <c r="C9" s="714" t="s">
        <v>711</v>
      </c>
      <c r="D9" s="715" t="s">
        <v>657</v>
      </c>
      <c r="E9" s="362">
        <f>G27</f>
        <v>599</v>
      </c>
      <c r="F9" s="717">
        <f>G74</f>
        <v>34541</v>
      </c>
      <c r="G9" s="362">
        <f>SUM(E9:F9)</f>
        <v>35140</v>
      </c>
      <c r="H9" s="1322"/>
    </row>
    <row r="10" spans="1:8" s="359" customFormat="1">
      <c r="A10" s="541"/>
      <c r="B10" s="718" t="s">
        <v>656</v>
      </c>
      <c r="C10" s="359" t="s">
        <v>673</v>
      </c>
      <c r="D10" s="719" t="s">
        <v>657</v>
      </c>
      <c r="E10" s="720">
        <f>SUM(E7:E9)</f>
        <v>159217</v>
      </c>
      <c r="F10" s="720">
        <f>SUM(F7:F9)</f>
        <v>272171</v>
      </c>
      <c r="G10" s="720">
        <f>SUM(E10:F10)</f>
        <v>431388</v>
      </c>
      <c r="H10" s="1197"/>
    </row>
    <row r="11" spans="1:8" s="359" customFormat="1" ht="9.9499999999999993" customHeight="1">
      <c r="A11" s="541"/>
      <c r="B11" s="711"/>
      <c r="D11" s="360"/>
      <c r="E11" s="360"/>
      <c r="F11" s="712"/>
      <c r="G11" s="360"/>
      <c r="H11" s="1197"/>
    </row>
    <row r="12" spans="1:8" s="359" customFormat="1">
      <c r="A12" s="541"/>
      <c r="B12" s="711" t="s">
        <v>546</v>
      </c>
      <c r="C12" s="359" t="s">
        <v>547</v>
      </c>
      <c r="F12" s="723"/>
      <c r="H12" s="1323"/>
    </row>
    <row r="13" spans="1:8" s="359" customFormat="1" ht="13.5" thickBot="1">
      <c r="A13" s="725"/>
      <c r="B13" s="1394" t="s">
        <v>129</v>
      </c>
      <c r="C13" s="1394"/>
      <c r="D13" s="1394"/>
      <c r="E13" s="1394"/>
      <c r="F13" s="1394"/>
      <c r="G13" s="1394"/>
      <c r="H13" s="1324"/>
    </row>
    <row r="14" spans="1:8" s="359" customFormat="1" ht="14.25" thickTop="1" thickBot="1">
      <c r="A14" s="725"/>
      <c r="B14" s="1399" t="s">
        <v>557</v>
      </c>
      <c r="C14" s="1399"/>
      <c r="D14" s="1399"/>
      <c r="E14" s="696" t="s">
        <v>658</v>
      </c>
      <c r="F14" s="696" t="s">
        <v>558</v>
      </c>
      <c r="G14" s="729" t="s">
        <v>718</v>
      </c>
      <c r="H14" s="1322"/>
    </row>
    <row r="15" spans="1:8" s="76" customFormat="1" ht="9.9499999999999993" customHeight="1" thickTop="1">
      <c r="A15" s="77"/>
      <c r="B15" s="78"/>
      <c r="C15" s="75"/>
      <c r="D15" s="79"/>
      <c r="E15" s="79"/>
      <c r="F15" s="79"/>
      <c r="G15" s="79"/>
      <c r="H15" s="1325"/>
    </row>
    <row r="16" spans="1:8">
      <c r="C16" s="80" t="s">
        <v>660</v>
      </c>
      <c r="D16" s="81"/>
      <c r="E16" s="82"/>
      <c r="F16" s="81"/>
      <c r="G16" s="83"/>
      <c r="H16" s="1317"/>
    </row>
    <row r="17" spans="1:8">
      <c r="A17" s="84" t="s">
        <v>661</v>
      </c>
      <c r="B17" s="70">
        <v>2059</v>
      </c>
      <c r="C17" s="85" t="s">
        <v>420</v>
      </c>
      <c r="D17" s="81"/>
      <c r="E17" s="82"/>
      <c r="F17" s="81"/>
      <c r="G17" s="83"/>
      <c r="H17" s="1317"/>
    </row>
    <row r="18" spans="1:8">
      <c r="B18" s="72">
        <v>80</v>
      </c>
      <c r="C18" s="91" t="s">
        <v>734</v>
      </c>
      <c r="D18" s="96"/>
      <c r="E18" s="96"/>
      <c r="F18" s="96"/>
      <c r="G18" s="96"/>
    </row>
    <row r="19" spans="1:8">
      <c r="B19" s="70">
        <v>80.004000000000005</v>
      </c>
      <c r="C19" s="85" t="s">
        <v>527</v>
      </c>
      <c r="D19" s="96"/>
      <c r="E19" s="96"/>
      <c r="F19" s="96"/>
      <c r="G19" s="96"/>
    </row>
    <row r="20" spans="1:8">
      <c r="B20" s="866" t="s">
        <v>735</v>
      </c>
      <c r="C20" s="91" t="s">
        <v>736</v>
      </c>
      <c r="D20" s="96"/>
      <c r="E20" s="96"/>
      <c r="F20" s="96"/>
      <c r="G20" s="96"/>
    </row>
    <row r="21" spans="1:8">
      <c r="B21" s="90">
        <v>45</v>
      </c>
      <c r="C21" s="91" t="s">
        <v>668</v>
      </c>
      <c r="D21" s="96"/>
      <c r="E21" s="96"/>
      <c r="F21" s="96"/>
      <c r="G21" s="96"/>
    </row>
    <row r="22" spans="1:8">
      <c r="B22" s="72" t="s">
        <v>528</v>
      </c>
      <c r="C22" s="91" t="s">
        <v>529</v>
      </c>
      <c r="D22" s="9"/>
      <c r="E22" s="35">
        <v>599</v>
      </c>
      <c r="F22" s="36">
        <v>0</v>
      </c>
      <c r="G22" s="35">
        <f>SUM(E22:F22)</f>
        <v>599</v>
      </c>
      <c r="H22" s="1327" t="s">
        <v>417</v>
      </c>
    </row>
    <row r="23" spans="1:8">
      <c r="A23" s="93" t="s">
        <v>656</v>
      </c>
      <c r="B23" s="866" t="s">
        <v>735</v>
      </c>
      <c r="C23" s="94" t="s">
        <v>736</v>
      </c>
      <c r="D23" s="8"/>
      <c r="E23" s="10">
        <f>E22</f>
        <v>599</v>
      </c>
      <c r="F23" s="13">
        <f>F22</f>
        <v>0</v>
      </c>
      <c r="G23" s="10">
        <f>G22</f>
        <v>599</v>
      </c>
      <c r="H23" s="1130"/>
    </row>
    <row r="24" spans="1:8">
      <c r="A24" s="93" t="s">
        <v>656</v>
      </c>
      <c r="B24" s="67">
        <v>80.004000000000005</v>
      </c>
      <c r="C24" s="103" t="s">
        <v>527</v>
      </c>
      <c r="D24" s="8"/>
      <c r="E24" s="10">
        <f t="shared" ref="E24:G27" si="0">E23</f>
        <v>599</v>
      </c>
      <c r="F24" s="13">
        <f t="shared" si="0"/>
        <v>0</v>
      </c>
      <c r="G24" s="10">
        <f t="shared" si="0"/>
        <v>599</v>
      </c>
      <c r="H24" s="1130"/>
    </row>
    <row r="25" spans="1:8">
      <c r="A25" s="93" t="s">
        <v>656</v>
      </c>
      <c r="B25" s="73">
        <v>80</v>
      </c>
      <c r="C25" s="94" t="s">
        <v>734</v>
      </c>
      <c r="D25" s="8"/>
      <c r="E25" s="10">
        <f>E24</f>
        <v>599</v>
      </c>
      <c r="F25" s="13">
        <f t="shared" si="0"/>
        <v>0</v>
      </c>
      <c r="G25" s="10">
        <f t="shared" si="0"/>
        <v>599</v>
      </c>
      <c r="H25" s="1130"/>
    </row>
    <row r="26" spans="1:8">
      <c r="A26" s="93" t="s">
        <v>656</v>
      </c>
      <c r="B26" s="67">
        <v>2059</v>
      </c>
      <c r="C26" s="103" t="s">
        <v>420</v>
      </c>
      <c r="D26" s="869"/>
      <c r="E26" s="11">
        <f>E25</f>
        <v>599</v>
      </c>
      <c r="F26" s="12">
        <f t="shared" si="0"/>
        <v>0</v>
      </c>
      <c r="G26" s="11">
        <f t="shared" si="0"/>
        <v>599</v>
      </c>
      <c r="H26" s="1130"/>
    </row>
    <row r="27" spans="1:8">
      <c r="A27" s="104" t="s">
        <v>656</v>
      </c>
      <c r="B27" s="105"/>
      <c r="C27" s="106" t="s">
        <v>660</v>
      </c>
      <c r="D27" s="10"/>
      <c r="E27" s="10">
        <f>E26</f>
        <v>599</v>
      </c>
      <c r="F27" s="13">
        <f t="shared" si="0"/>
        <v>0</v>
      </c>
      <c r="G27" s="10">
        <f t="shared" si="0"/>
        <v>599</v>
      </c>
      <c r="H27" s="1130"/>
    </row>
    <row r="28" spans="1:8" ht="9.9499999999999993" customHeight="1">
      <c r="A28" s="93"/>
      <c r="B28" s="73"/>
      <c r="C28" s="103"/>
      <c r="D28" s="92"/>
      <c r="E28" s="92"/>
      <c r="F28" s="92"/>
      <c r="G28" s="92"/>
      <c r="H28" s="1317"/>
    </row>
    <row r="29" spans="1:8">
      <c r="C29" s="85" t="s">
        <v>613</v>
      </c>
      <c r="D29" s="92"/>
      <c r="E29" s="92"/>
      <c r="F29" s="92"/>
      <c r="G29" s="92"/>
      <c r="H29" s="1317"/>
    </row>
    <row r="30" spans="1:8">
      <c r="A30" s="84" t="s">
        <v>661</v>
      </c>
      <c r="B30" s="70">
        <v>4059</v>
      </c>
      <c r="C30" s="85" t="s">
        <v>421</v>
      </c>
      <c r="D30" s="96"/>
      <c r="E30" s="96"/>
      <c r="F30" s="96"/>
      <c r="G30" s="96"/>
    </row>
    <row r="31" spans="1:8">
      <c r="A31" s="93"/>
      <c r="B31" s="107">
        <v>1</v>
      </c>
      <c r="C31" s="101" t="s">
        <v>422</v>
      </c>
      <c r="D31" s="92"/>
      <c r="E31" s="92"/>
      <c r="F31" s="92"/>
      <c r="G31" s="92"/>
      <c r="H31" s="1317"/>
    </row>
    <row r="32" spans="1:8">
      <c r="A32" s="93"/>
      <c r="B32" s="97">
        <v>1.0509999999999999</v>
      </c>
      <c r="C32" s="98" t="s">
        <v>737</v>
      </c>
      <c r="D32" s="92"/>
      <c r="E32" s="92"/>
      <c r="F32" s="92"/>
      <c r="G32" s="92"/>
      <c r="H32" s="1317"/>
    </row>
    <row r="33" spans="1:8">
      <c r="B33" s="86">
        <v>3</v>
      </c>
      <c r="C33" s="87" t="s">
        <v>736</v>
      </c>
      <c r="D33" s="96"/>
      <c r="E33" s="96"/>
      <c r="F33" s="96"/>
      <c r="G33" s="96"/>
    </row>
    <row r="34" spans="1:8">
      <c r="B34" s="72">
        <v>45</v>
      </c>
      <c r="C34" s="91" t="s">
        <v>668</v>
      </c>
      <c r="D34" s="96"/>
      <c r="E34" s="96"/>
      <c r="F34" s="96"/>
      <c r="G34" s="96"/>
    </row>
    <row r="35" spans="1:8">
      <c r="A35" s="93"/>
      <c r="B35" s="73" t="s">
        <v>532</v>
      </c>
      <c r="C35" s="94" t="s">
        <v>533</v>
      </c>
      <c r="D35" s="8"/>
      <c r="E35" s="8">
        <v>4999</v>
      </c>
      <c r="F35" s="9">
        <v>0</v>
      </c>
      <c r="G35" s="8">
        <f>SUM(E35:F35)</f>
        <v>4999</v>
      </c>
      <c r="H35" s="1130" t="s">
        <v>759</v>
      </c>
    </row>
    <row r="36" spans="1:8" ht="25.5">
      <c r="A36" s="93"/>
      <c r="B36" s="73" t="s">
        <v>530</v>
      </c>
      <c r="C36" s="94" t="s">
        <v>534</v>
      </c>
      <c r="D36" s="8"/>
      <c r="E36" s="8">
        <v>1045</v>
      </c>
      <c r="F36" s="9">
        <v>0</v>
      </c>
      <c r="G36" s="8">
        <f>SUM(E36:F36)</f>
        <v>1045</v>
      </c>
      <c r="H36" s="1130" t="s">
        <v>638</v>
      </c>
    </row>
    <row r="37" spans="1:8" ht="25.5">
      <c r="B37" s="72" t="s">
        <v>738</v>
      </c>
      <c r="C37" s="91" t="s">
        <v>739</v>
      </c>
      <c r="D37" s="8"/>
      <c r="E37" s="35">
        <v>3000</v>
      </c>
      <c r="F37" s="36">
        <v>0</v>
      </c>
      <c r="G37" s="35">
        <f>SUM(E37:F37)</f>
        <v>3000</v>
      </c>
      <c r="H37" s="1327" t="s">
        <v>638</v>
      </c>
    </row>
    <row r="38" spans="1:8">
      <c r="A38" s="93" t="s">
        <v>656</v>
      </c>
      <c r="B38" s="73">
        <v>45</v>
      </c>
      <c r="C38" s="94" t="s">
        <v>668</v>
      </c>
      <c r="D38" s="8"/>
      <c r="E38" s="10">
        <f>SUM(E35:E37)</f>
        <v>9044</v>
      </c>
      <c r="F38" s="13">
        <f>SUM(F35:F37)</f>
        <v>0</v>
      </c>
      <c r="G38" s="10">
        <f>SUM(G35:G37)</f>
        <v>9044</v>
      </c>
      <c r="H38" s="1130"/>
    </row>
    <row r="39" spans="1:8">
      <c r="A39" s="93" t="s">
        <v>656</v>
      </c>
      <c r="B39" s="100">
        <v>3</v>
      </c>
      <c r="C39" s="101" t="s">
        <v>736</v>
      </c>
      <c r="D39" s="8"/>
      <c r="E39" s="10">
        <f>E38</f>
        <v>9044</v>
      </c>
      <c r="F39" s="13">
        <f>F38</f>
        <v>0</v>
      </c>
      <c r="G39" s="10">
        <f>G38</f>
        <v>9044</v>
      </c>
      <c r="H39" s="1130"/>
    </row>
    <row r="40" spans="1:8">
      <c r="A40" s="93" t="s">
        <v>656</v>
      </c>
      <c r="B40" s="97">
        <v>1.0509999999999999</v>
      </c>
      <c r="C40" s="98" t="s">
        <v>737</v>
      </c>
      <c r="D40" s="8"/>
      <c r="E40" s="11">
        <f t="shared" ref="E40:G41" si="1">E39</f>
        <v>9044</v>
      </c>
      <c r="F40" s="12">
        <f t="shared" si="1"/>
        <v>0</v>
      </c>
      <c r="G40" s="11">
        <f t="shared" si="1"/>
        <v>9044</v>
      </c>
      <c r="H40" s="1130"/>
    </row>
    <row r="41" spans="1:8">
      <c r="A41" s="95" t="s">
        <v>656</v>
      </c>
      <c r="B41" s="1077">
        <v>1</v>
      </c>
      <c r="C41" s="1073" t="s">
        <v>422</v>
      </c>
      <c r="D41" s="11"/>
      <c r="E41" s="11">
        <f t="shared" si="1"/>
        <v>9044</v>
      </c>
      <c r="F41" s="12">
        <f t="shared" si="1"/>
        <v>0</v>
      </c>
      <c r="G41" s="11">
        <f t="shared" si="1"/>
        <v>9044</v>
      </c>
      <c r="H41" s="1130"/>
    </row>
    <row r="42" spans="1:8" ht="0.95" customHeight="1">
      <c r="A42" s="93"/>
      <c r="B42" s="73"/>
      <c r="C42" s="94"/>
      <c r="D42" s="92"/>
      <c r="E42" s="96"/>
      <c r="F42" s="36"/>
      <c r="G42" s="96"/>
    </row>
    <row r="43" spans="1:8">
      <c r="B43" s="72">
        <v>60</v>
      </c>
      <c r="C43" s="91" t="s">
        <v>740</v>
      </c>
      <c r="D43" s="92"/>
      <c r="E43" s="96"/>
      <c r="F43" s="36"/>
      <c r="G43" s="96"/>
    </row>
    <row r="44" spans="1:8">
      <c r="B44" s="70">
        <v>60.051000000000002</v>
      </c>
      <c r="C44" s="85" t="s">
        <v>737</v>
      </c>
      <c r="D44" s="92"/>
      <c r="E44" s="96"/>
      <c r="F44" s="36"/>
      <c r="G44" s="96"/>
    </row>
    <row r="45" spans="1:8">
      <c r="B45" s="86">
        <v>3</v>
      </c>
      <c r="C45" s="87" t="s">
        <v>736</v>
      </c>
      <c r="D45" s="92"/>
      <c r="E45" s="96"/>
      <c r="F45" s="36"/>
      <c r="G45" s="96"/>
    </row>
    <row r="46" spans="1:8">
      <c r="A46" s="93"/>
      <c r="B46" s="73">
        <v>45</v>
      </c>
      <c r="C46" s="94" t="s">
        <v>668</v>
      </c>
      <c r="D46" s="92"/>
      <c r="E46" s="92"/>
      <c r="F46" s="9"/>
      <c r="G46" s="92"/>
      <c r="H46" s="1317"/>
    </row>
    <row r="47" spans="1:8">
      <c r="A47" s="93"/>
      <c r="B47" s="73" t="s">
        <v>531</v>
      </c>
      <c r="C47" s="94" t="s">
        <v>535</v>
      </c>
      <c r="D47" s="8"/>
      <c r="E47" s="8">
        <v>12338</v>
      </c>
      <c r="F47" s="9">
        <v>0</v>
      </c>
      <c r="G47" s="8">
        <f>SUM(E47:F47)</f>
        <v>12338</v>
      </c>
      <c r="H47" s="1130" t="s">
        <v>634</v>
      </c>
    </row>
    <row r="48" spans="1:8">
      <c r="A48" s="93" t="s">
        <v>656</v>
      </c>
      <c r="B48" s="73">
        <v>45</v>
      </c>
      <c r="C48" s="94" t="s">
        <v>668</v>
      </c>
      <c r="D48" s="8"/>
      <c r="E48" s="10">
        <f>SUM(E47:E47)</f>
        <v>12338</v>
      </c>
      <c r="F48" s="13">
        <f>SUM(F47:F47)</f>
        <v>0</v>
      </c>
      <c r="G48" s="10">
        <f>SUM(G47:G47)</f>
        <v>12338</v>
      </c>
      <c r="H48" s="1130"/>
    </row>
    <row r="49" spans="1:8">
      <c r="A49" s="93"/>
      <c r="B49" s="73"/>
      <c r="C49" s="94"/>
      <c r="D49" s="92"/>
      <c r="E49" s="96"/>
      <c r="F49" s="36"/>
      <c r="G49" s="96"/>
    </row>
    <row r="50" spans="1:8">
      <c r="A50" s="93"/>
      <c r="B50" s="73">
        <v>48</v>
      </c>
      <c r="C50" s="94" t="s">
        <v>692</v>
      </c>
      <c r="D50" s="92"/>
      <c r="E50" s="92"/>
      <c r="F50" s="9"/>
      <c r="G50" s="92"/>
      <c r="H50" s="1317"/>
    </row>
    <row r="51" spans="1:8" ht="25.5">
      <c r="A51" s="93"/>
      <c r="B51" s="73" t="s">
        <v>536</v>
      </c>
      <c r="C51" s="94" t="s">
        <v>537</v>
      </c>
      <c r="D51" s="8"/>
      <c r="E51" s="11">
        <v>1499</v>
      </c>
      <c r="F51" s="12">
        <v>0</v>
      </c>
      <c r="G51" s="11">
        <f>SUM(E51:F51)</f>
        <v>1499</v>
      </c>
      <c r="H51" s="1130" t="s">
        <v>759</v>
      </c>
    </row>
    <row r="52" spans="1:8">
      <c r="A52" s="93" t="s">
        <v>656</v>
      </c>
      <c r="B52" s="73">
        <v>48</v>
      </c>
      <c r="C52" s="94" t="s">
        <v>692</v>
      </c>
      <c r="D52" s="8"/>
      <c r="E52" s="10">
        <f>SUM(E51:E51)</f>
        <v>1499</v>
      </c>
      <c r="F52" s="13">
        <f>SUM(F51:F51)</f>
        <v>0</v>
      </c>
      <c r="G52" s="10">
        <f>SUM(G51:G51)</f>
        <v>1499</v>
      </c>
      <c r="H52" s="1130"/>
    </row>
    <row r="53" spans="1:8">
      <c r="A53" s="93" t="s">
        <v>656</v>
      </c>
      <c r="B53" s="109" t="s">
        <v>735</v>
      </c>
      <c r="C53" s="91" t="s">
        <v>736</v>
      </c>
      <c r="D53" s="8"/>
      <c r="E53" s="10">
        <f>E52+E48</f>
        <v>13837</v>
      </c>
      <c r="F53" s="13">
        <f>F52+F48</f>
        <v>0</v>
      </c>
      <c r="G53" s="10">
        <f>G52+G48</f>
        <v>13837</v>
      </c>
      <c r="H53" s="1130"/>
    </row>
    <row r="54" spans="1:8">
      <c r="A54" s="93" t="s">
        <v>656</v>
      </c>
      <c r="B54" s="70">
        <v>60.051000000000002</v>
      </c>
      <c r="C54" s="85" t="s">
        <v>737</v>
      </c>
      <c r="D54" s="8"/>
      <c r="E54" s="8">
        <f t="shared" ref="E54:G55" si="2">E53</f>
        <v>13837</v>
      </c>
      <c r="F54" s="9">
        <f t="shared" si="2"/>
        <v>0</v>
      </c>
      <c r="G54" s="8">
        <f t="shared" si="2"/>
        <v>13837</v>
      </c>
      <c r="H54" s="1130"/>
    </row>
    <row r="55" spans="1:8">
      <c r="A55" s="93" t="s">
        <v>656</v>
      </c>
      <c r="B55" s="73">
        <v>60</v>
      </c>
      <c r="C55" s="94" t="s">
        <v>740</v>
      </c>
      <c r="D55" s="8"/>
      <c r="E55" s="10">
        <f t="shared" si="2"/>
        <v>13837</v>
      </c>
      <c r="F55" s="13">
        <f t="shared" si="2"/>
        <v>0</v>
      </c>
      <c r="G55" s="10">
        <f t="shared" si="2"/>
        <v>13837</v>
      </c>
      <c r="H55" s="1130"/>
    </row>
    <row r="56" spans="1:8">
      <c r="A56" s="93" t="s">
        <v>656</v>
      </c>
      <c r="B56" s="67">
        <v>4059</v>
      </c>
      <c r="C56" s="103" t="s">
        <v>421</v>
      </c>
      <c r="D56" s="692"/>
      <c r="E56" s="10">
        <f>E55+E41</f>
        <v>22881</v>
      </c>
      <c r="F56" s="13">
        <f>F55+F41</f>
        <v>0</v>
      </c>
      <c r="G56" s="10">
        <f>G55+G41</f>
        <v>22881</v>
      </c>
      <c r="H56" s="1130"/>
    </row>
    <row r="57" spans="1:8">
      <c r="A57" s="93"/>
      <c r="B57" s="67"/>
      <c r="C57" s="103"/>
      <c r="D57" s="692"/>
      <c r="E57" s="8"/>
      <c r="F57" s="9"/>
      <c r="G57" s="8"/>
      <c r="H57" s="1130"/>
    </row>
    <row r="58" spans="1:8">
      <c r="A58" s="99" t="s">
        <v>661</v>
      </c>
      <c r="B58" s="70">
        <v>4216</v>
      </c>
      <c r="C58" s="85" t="s">
        <v>510</v>
      </c>
      <c r="D58" s="92"/>
      <c r="E58" s="96"/>
      <c r="F58" s="36"/>
      <c r="G58" s="96"/>
    </row>
    <row r="59" spans="1:8">
      <c r="A59" s="93"/>
      <c r="B59" s="86">
        <v>1</v>
      </c>
      <c r="C59" s="87" t="s">
        <v>538</v>
      </c>
      <c r="D59" s="92"/>
      <c r="E59" s="96"/>
      <c r="F59" s="36"/>
      <c r="G59" s="96"/>
    </row>
    <row r="60" spans="1:8">
      <c r="B60" s="88">
        <v>1.1060000000000001</v>
      </c>
      <c r="C60" s="89" t="s">
        <v>511</v>
      </c>
      <c r="D60" s="92"/>
      <c r="E60" s="96"/>
      <c r="F60" s="36"/>
      <c r="G60" s="96"/>
    </row>
    <row r="61" spans="1:8">
      <c r="B61" s="72">
        <v>60</v>
      </c>
      <c r="C61" s="91" t="s">
        <v>539</v>
      </c>
      <c r="D61" s="92"/>
      <c r="E61" s="96"/>
      <c r="F61" s="36"/>
      <c r="G61" s="96"/>
    </row>
    <row r="62" spans="1:8">
      <c r="B62" s="72">
        <v>45</v>
      </c>
      <c r="C62" s="91" t="s">
        <v>668</v>
      </c>
      <c r="D62" s="92"/>
      <c r="E62" s="96"/>
      <c r="F62" s="36"/>
      <c r="G62" s="96"/>
    </row>
    <row r="63" spans="1:8" ht="12.95" customHeight="1">
      <c r="B63" s="72" t="s">
        <v>28</v>
      </c>
      <c r="C63" s="94" t="s">
        <v>542</v>
      </c>
      <c r="D63" s="8"/>
      <c r="E63" s="35">
        <v>9840</v>
      </c>
      <c r="F63" s="36">
        <v>0</v>
      </c>
      <c r="G63" s="35">
        <f>SUM(E63:F63)</f>
        <v>9840</v>
      </c>
      <c r="H63" s="1327" t="s">
        <v>759</v>
      </c>
    </row>
    <row r="64" spans="1:8" ht="25.5">
      <c r="A64" s="93"/>
      <c r="B64" s="73" t="s">
        <v>543</v>
      </c>
      <c r="C64" s="94" t="s">
        <v>672</v>
      </c>
      <c r="D64" s="9"/>
      <c r="E64" s="8">
        <v>320</v>
      </c>
      <c r="F64" s="9">
        <v>0</v>
      </c>
      <c r="G64" s="8">
        <f>SUM(E64:F64)</f>
        <v>320</v>
      </c>
      <c r="H64" s="1130" t="s">
        <v>759</v>
      </c>
    </row>
    <row r="65" spans="1:8">
      <c r="A65" s="93" t="s">
        <v>656</v>
      </c>
      <c r="B65" s="73">
        <v>45</v>
      </c>
      <c r="C65" s="94" t="s">
        <v>668</v>
      </c>
      <c r="D65" s="8"/>
      <c r="E65" s="10">
        <f>SUM(E63:E64)</f>
        <v>10160</v>
      </c>
      <c r="F65" s="13">
        <f>SUM(F63:F64)</f>
        <v>0</v>
      </c>
      <c r="G65" s="10">
        <f>SUM(G63:G64)</f>
        <v>10160</v>
      </c>
      <c r="H65" s="1130"/>
    </row>
    <row r="66" spans="1:8">
      <c r="A66" s="93"/>
      <c r="B66" s="73"/>
      <c r="C66" s="94"/>
      <c r="D66" s="8"/>
      <c r="E66" s="8"/>
      <c r="F66" s="9"/>
      <c r="G66" s="8"/>
      <c r="H66" s="1130"/>
    </row>
    <row r="67" spans="1:8">
      <c r="A67" s="93"/>
      <c r="B67" s="73">
        <v>47</v>
      </c>
      <c r="C67" s="94" t="s">
        <v>670</v>
      </c>
      <c r="D67" s="92"/>
      <c r="E67" s="92"/>
      <c r="F67" s="9"/>
      <c r="G67" s="92"/>
      <c r="H67" s="1317"/>
    </row>
    <row r="68" spans="1:8" ht="12.95" customHeight="1">
      <c r="A68" s="93"/>
      <c r="B68" s="73" t="s">
        <v>490</v>
      </c>
      <c r="C68" s="94" t="s">
        <v>544</v>
      </c>
      <c r="D68" s="8"/>
      <c r="E68" s="8">
        <v>1500</v>
      </c>
      <c r="F68" s="9">
        <v>0</v>
      </c>
      <c r="G68" s="8">
        <f>SUM(E68:F68)</f>
        <v>1500</v>
      </c>
      <c r="H68" s="1130" t="s">
        <v>759</v>
      </c>
    </row>
    <row r="69" spans="1:8">
      <c r="A69" s="93" t="s">
        <v>656</v>
      </c>
      <c r="B69" s="73">
        <v>47</v>
      </c>
      <c r="C69" s="94" t="s">
        <v>670</v>
      </c>
      <c r="D69" s="8"/>
      <c r="E69" s="10">
        <f>SUM(E68:E68)</f>
        <v>1500</v>
      </c>
      <c r="F69" s="13">
        <f>SUM(F68:F68)</f>
        <v>0</v>
      </c>
      <c r="G69" s="10">
        <f>SUM(G68:G68)</f>
        <v>1500</v>
      </c>
      <c r="H69" s="1130"/>
    </row>
    <row r="70" spans="1:8">
      <c r="A70" s="74" t="s">
        <v>656</v>
      </c>
      <c r="B70" s="72">
        <v>60</v>
      </c>
      <c r="C70" s="91" t="s">
        <v>545</v>
      </c>
      <c r="D70" s="8"/>
      <c r="E70" s="10">
        <f>E69+E65</f>
        <v>11660</v>
      </c>
      <c r="F70" s="13">
        <f>F69+F65</f>
        <v>0</v>
      </c>
      <c r="G70" s="10">
        <f>G69+G65</f>
        <v>11660</v>
      </c>
      <c r="H70" s="1130"/>
    </row>
    <row r="71" spans="1:8">
      <c r="A71" s="74" t="s">
        <v>656</v>
      </c>
      <c r="B71" s="88">
        <v>1.1060000000000001</v>
      </c>
      <c r="C71" s="89" t="s">
        <v>511</v>
      </c>
      <c r="D71" s="8"/>
      <c r="E71" s="15">
        <f>E70</f>
        <v>11660</v>
      </c>
      <c r="F71" s="742">
        <f>F70</f>
        <v>0</v>
      </c>
      <c r="G71" s="15">
        <f>G70</f>
        <v>11660</v>
      </c>
      <c r="H71" s="1130"/>
    </row>
    <row r="72" spans="1:8">
      <c r="A72" s="93" t="s">
        <v>656</v>
      </c>
      <c r="B72" s="100">
        <v>1</v>
      </c>
      <c r="C72" s="101" t="s">
        <v>538</v>
      </c>
      <c r="D72" s="8"/>
      <c r="E72" s="11">
        <f>E70</f>
        <v>11660</v>
      </c>
      <c r="F72" s="12">
        <f>F70</f>
        <v>0</v>
      </c>
      <c r="G72" s="11">
        <f>G70</f>
        <v>11660</v>
      </c>
      <c r="H72" s="1130"/>
    </row>
    <row r="73" spans="1:8">
      <c r="A73" s="95" t="s">
        <v>656</v>
      </c>
      <c r="B73" s="867">
        <v>4216</v>
      </c>
      <c r="C73" s="868" t="s">
        <v>510</v>
      </c>
      <c r="D73" s="11"/>
      <c r="E73" s="11">
        <f>E72</f>
        <v>11660</v>
      </c>
      <c r="F73" s="12">
        <f>F72</f>
        <v>0</v>
      </c>
      <c r="G73" s="11">
        <f>G72</f>
        <v>11660</v>
      </c>
      <c r="H73" s="1130"/>
    </row>
    <row r="74" spans="1:8">
      <c r="A74" s="104" t="s">
        <v>656</v>
      </c>
      <c r="B74" s="105"/>
      <c r="C74" s="106" t="s">
        <v>613</v>
      </c>
      <c r="D74" s="35"/>
      <c r="E74" s="35">
        <f>E73+E56</f>
        <v>34541</v>
      </c>
      <c r="F74" s="36">
        <f>F73+F56</f>
        <v>0</v>
      </c>
      <c r="G74" s="35">
        <f>G73+G56</f>
        <v>34541</v>
      </c>
      <c r="H74" s="1327"/>
    </row>
    <row r="75" spans="1:8">
      <c r="A75" s="104" t="s">
        <v>656</v>
      </c>
      <c r="B75" s="105"/>
      <c r="C75" s="106" t="s">
        <v>657</v>
      </c>
      <c r="D75" s="102"/>
      <c r="E75" s="10">
        <f>E74+E27</f>
        <v>35140</v>
      </c>
      <c r="F75" s="13">
        <f>F74+F27</f>
        <v>0</v>
      </c>
      <c r="G75" s="102">
        <f>G74+G27</f>
        <v>35140</v>
      </c>
      <c r="H75" s="1317"/>
    </row>
    <row r="76" spans="1:8">
      <c r="A76" s="93"/>
      <c r="B76" s="1074"/>
      <c r="C76" s="1075"/>
      <c r="D76" s="1076"/>
      <c r="E76" s="15"/>
      <c r="F76" s="742"/>
      <c r="G76" s="1076"/>
      <c r="H76" s="1317"/>
    </row>
    <row r="77" spans="1:8" ht="39.950000000000003" customHeight="1">
      <c r="A77" s="68"/>
      <c r="B77" s="1398" t="s">
        <v>81</v>
      </c>
      <c r="C77" s="1398"/>
      <c r="D77" s="1398"/>
      <c r="E77" s="1398"/>
      <c r="F77" s="1398"/>
      <c r="G77" s="1398"/>
      <c r="H77" s="1317"/>
    </row>
    <row r="78" spans="1:8" ht="16.5" customHeight="1">
      <c r="A78" s="93"/>
      <c r="B78" s="73"/>
      <c r="C78" s="103"/>
      <c r="D78" s="92"/>
      <c r="E78" s="8"/>
      <c r="F78" s="92"/>
      <c r="G78" s="92"/>
      <c r="H78" s="1317"/>
    </row>
    <row r="79" spans="1:8" ht="16.5" customHeight="1">
      <c r="A79" s="93"/>
      <c r="B79" s="73"/>
      <c r="C79" s="103"/>
      <c r="D79" s="92"/>
      <c r="E79" s="8"/>
      <c r="F79" s="92"/>
      <c r="G79" s="92"/>
      <c r="H79" s="1317"/>
    </row>
    <row r="80" spans="1:8" ht="16.5" customHeight="1">
      <c r="A80" s="93"/>
      <c r="B80" s="73"/>
      <c r="C80" s="103"/>
      <c r="D80" s="92"/>
      <c r="E80" s="8"/>
      <c r="F80" s="92"/>
      <c r="G80" s="92"/>
      <c r="H80" s="1317"/>
    </row>
    <row r="81" spans="1:8" ht="16.5" customHeight="1">
      <c r="A81" s="93"/>
      <c r="B81" s="73"/>
      <c r="C81" s="103"/>
      <c r="D81" s="92"/>
      <c r="E81" s="8"/>
      <c r="F81" s="92"/>
      <c r="G81" s="92"/>
      <c r="H81" s="1317"/>
    </row>
    <row r="82" spans="1:8" ht="16.5" customHeight="1">
      <c r="A82" s="93"/>
      <c r="B82" s="73"/>
      <c r="C82" s="103"/>
      <c r="D82" s="92"/>
      <c r="E82" s="8"/>
      <c r="F82" s="92"/>
      <c r="G82" s="92"/>
      <c r="H82" s="1317"/>
    </row>
    <row r="83" spans="1:8" ht="16.5" customHeight="1">
      <c r="A83" s="93"/>
      <c r="B83" s="73"/>
      <c r="C83" s="103"/>
      <c r="D83" s="92"/>
      <c r="E83" s="8"/>
      <c r="F83" s="92"/>
      <c r="G83" s="92"/>
      <c r="H83" s="1317"/>
    </row>
    <row r="84" spans="1:8" ht="13.5" thickBot="1"/>
    <row r="85" spans="1:8" ht="13.5" thickTop="1">
      <c r="A85" s="705"/>
      <c r="B85" s="705"/>
      <c r="C85" s="728"/>
      <c r="D85" s="705"/>
      <c r="E85" s="728"/>
      <c r="F85" s="741"/>
    </row>
    <row r="86" spans="1:8">
      <c r="A86" s="231"/>
      <c r="B86" s="115"/>
      <c r="C86" s="16"/>
      <c r="D86" s="16"/>
      <c r="E86" s="16"/>
      <c r="F86" s="16"/>
      <c r="G86" s="112"/>
    </row>
    <row r="87" spans="1:8">
      <c r="A87" s="292"/>
      <c r="B87" s="292"/>
      <c r="C87" s="292"/>
      <c r="D87" s="959"/>
      <c r="E87" s="691"/>
      <c r="F87" s="292"/>
      <c r="G87" s="112"/>
    </row>
    <row r="88" spans="1:8">
      <c r="A88" s="231"/>
      <c r="B88" s="115"/>
      <c r="C88" s="120"/>
      <c r="D88" s="120"/>
      <c r="E88" s="120"/>
      <c r="F88" s="120"/>
      <c r="G88" s="112"/>
    </row>
  </sheetData>
  <customSheetViews>
    <customSheetView guid="{44B5F5DE-C96C-4269-969A-574D4EEEEEF5}" showPageBreaks="1" view="pageBreakPreview" showRuler="0" topLeftCell="A61">
      <selection activeCell="B77" sqref="B77:G77"/>
      <rowBreaks count="14" manualBreakCount="14">
        <brk id="33" max="6" man="1"/>
        <brk id="59" max="6" man="1"/>
        <brk id="94" max="10" man="1"/>
        <brk id="95" max="6" man="1"/>
        <brk id="115" max="6" man="1"/>
        <brk id="148" max="13" man="1"/>
        <brk id="149" max="6" man="1"/>
        <brk id="178" max="13" man="1"/>
        <brk id="180" max="6" man="1"/>
        <brk id="215" max="6" man="1"/>
        <brk id="246" max="6" man="1"/>
        <brk id="274" max="13" man="1"/>
        <brk id="275" max="6" man="1"/>
        <brk id="304" max="13"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1"/>
      <headerFooter alignWithMargins="0">
        <oddHeader xml:space="preserve">&amp;C   </oddHeader>
        <oddFooter>&amp;C&amp;"Times New Roman,Bold"   Vol-I     -    &amp;P</oddFooter>
      </headerFooter>
    </customSheetView>
    <customSheetView guid="{51C53396-99BF-439E-80DF-007983187621}" showPageBreaks="1" printArea="1" view="pageBreakPreview" showRuler="0" topLeftCell="A16">
      <selection activeCell="I80" sqref="I80"/>
      <rowBreaks count="14" manualBreakCount="14">
        <brk id="33" max="7" man="1"/>
        <brk id="62" max="7" man="1"/>
        <brk id="98" max="10" man="1"/>
        <brk id="99" max="6" man="1"/>
        <brk id="119" max="6" man="1"/>
        <brk id="152" max="13" man="1"/>
        <brk id="153" max="6" man="1"/>
        <brk id="182" max="13" man="1"/>
        <brk id="184" max="6" man="1"/>
        <brk id="219" max="6" man="1"/>
        <brk id="250" max="6" man="1"/>
        <brk id="278" max="13" man="1"/>
        <brk id="279" max="6" man="1"/>
        <brk id="308" max="13" man="1"/>
      </rowBreaks>
      <pageMargins left="0.74803149606299202" right="0.74803149606299202" top="0.74803149606299202" bottom="4.13" header="0.35" footer="3"/>
      <printOptions horizontalCentered="1"/>
      <pageSetup paperSize="9" fitToHeight="0"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3">
      <selection activeCell="A301" sqref="A301"/>
      <rowBreaks count="12" manualBreakCount="12">
        <brk id="33" max="7" man="1"/>
        <brk id="60" max="7" man="1"/>
        <brk id="94" max="7" man="1"/>
        <brk id="96" max="7" man="1"/>
        <brk id="116" max="7" man="1"/>
        <brk id="149" max="7" man="1"/>
        <brk id="150" max="7" man="1"/>
        <brk id="179" max="7" man="1"/>
        <brk id="181" max="7" man="1"/>
        <brk id="216" max="7" man="1"/>
        <brk id="247" max="7" man="1"/>
        <brk id="276" max="7"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3"/>
      <headerFooter alignWithMargins="0">
        <oddHeader xml:space="preserve">&amp;C   </oddHeader>
        <oddFooter>&amp;C&amp;"Times New Roman,Bold"   Vol-I     -    &amp;P</oddFooter>
      </headerFooter>
    </customSheetView>
    <customSheetView guid="{F7D04FF6-8BBF-4270-9EF9-DD67F24468EA}" showPageBreaks="1" view="pageBreakPreview" showRuler="0" topLeftCell="A68">
      <selection activeCell="A76" sqref="A76"/>
      <rowBreaks count="14" manualBreakCount="14">
        <brk id="33" max="6" man="1"/>
        <brk id="59" max="6" man="1"/>
        <brk id="94" max="10" man="1"/>
        <brk id="95" max="6" man="1"/>
        <brk id="115" max="6" man="1"/>
        <brk id="148" max="13" man="1"/>
        <brk id="149" max="6" man="1"/>
        <brk id="178" max="13" man="1"/>
        <brk id="180" max="6" man="1"/>
        <brk id="215" max="6" man="1"/>
        <brk id="246" max="6" man="1"/>
        <brk id="274" max="13" man="1"/>
        <brk id="275" max="6" man="1"/>
        <brk id="304" max="13"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4"/>
      <headerFooter alignWithMargins="0">
        <oddHeader xml:space="preserve">&amp;C   </oddHeader>
        <oddFooter>&amp;C&amp;"Times New Roman,Bold"   Vol-I     -    &amp;P</oddFooter>
      </headerFooter>
    </customSheetView>
    <customSheetView guid="{73C19A37-4EEB-4DC6-935E-CC3901B52293}" showPageBreaks="1" printArea="1" view="pageBreakPreview" showRuler="0" topLeftCell="A267">
      <selection activeCell="A315" sqref="A315:IV315"/>
      <rowBreaks count="12" manualBreakCount="12">
        <brk id="33" max="7" man="1"/>
        <brk id="60" max="7" man="1"/>
        <brk id="94" max="7" man="1"/>
        <brk id="96" max="7" man="1"/>
        <brk id="116" max="7" man="1"/>
        <brk id="149" max="7" man="1"/>
        <brk id="150" max="7" man="1"/>
        <brk id="179" max="7" man="1"/>
        <brk id="181" max="7" man="1"/>
        <brk id="216" max="7" man="1"/>
        <brk id="247" max="7" man="1"/>
        <brk id="276" max="7"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5"/>
      <headerFooter alignWithMargins="0">
        <oddHeader xml:space="preserve">&amp;C   </oddHeader>
        <oddFooter>&amp;C&amp;"Times New Roman,Bold"   Vol-I     -    &amp;P</oddFooter>
      </headerFooter>
    </customSheetView>
    <customSheetView guid="{63DB0950-E90F-4380-862C-985B5EB19119}" showPageBreaks="1" view="pageBreakPreview" showRuler="0" topLeftCell="A79">
      <selection activeCell="A99" sqref="A99:A104"/>
      <rowBreaks count="11" manualBreakCount="11">
        <brk id="33" max="6" man="1"/>
        <brk id="60" max="6" man="1"/>
        <brk id="94" max="10" man="1"/>
        <brk id="95" max="6" man="1"/>
        <brk id="96" max="6" man="1"/>
        <brk id="116" max="6" man="1"/>
        <brk id="150" max="6" man="1"/>
        <brk id="181" max="6" man="1"/>
        <brk id="216" max="6" man="1"/>
        <brk id="247" max="6" man="1"/>
        <brk id="276" max="6"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6"/>
      <headerFooter alignWithMargins="0">
        <oddHeader xml:space="preserve">&amp;C   </oddHeader>
        <oddFooter>&amp;C&amp;"Times New Roman,Bold"   Vol-I     -    &amp;P</oddFooter>
      </headerFooter>
    </customSheetView>
    <customSheetView guid="{F13B090A-ECDA-4418-9F13-644A873400E7}" showPageBreaks="1" printArea="1" view="pageBreakPreview" showRuler="0" topLeftCell="A267">
      <selection activeCell="A315" sqref="A315:IV315"/>
      <rowBreaks count="12" manualBreakCount="12">
        <brk id="33" max="7" man="1"/>
        <brk id="60" max="7" man="1"/>
        <brk id="94" max="7" man="1"/>
        <brk id="96" max="7" man="1"/>
        <brk id="116" max="7" man="1"/>
        <brk id="149" max="7" man="1"/>
        <brk id="150" max="7" man="1"/>
        <brk id="179" max="7" man="1"/>
        <brk id="181" max="7" man="1"/>
        <brk id="216" max="7" man="1"/>
        <brk id="247" max="7" man="1"/>
        <brk id="276" max="7"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7"/>
      <headerFooter alignWithMargins="0">
        <oddHeader xml:space="preserve">&amp;C   </oddHeader>
        <oddFooter>&amp;C&amp;"Times New Roman,Bold"   Vol-I     -    &amp;P</oddFooter>
      </headerFooter>
    </customSheetView>
    <customSheetView guid="{9AB94DEC-E115-4D58-A012-E99EA3B9CE7A}" showPageBreaks="1" view="pageBreakPreview" showRuler="0">
      <selection activeCell="C17" sqref="C17"/>
      <pageMargins left="0.74803149606299202" right="0.74803149606299202" top="0.74803149606299202" bottom="3.63" header="0.35" footer="3"/>
      <printOptions horizontalCentered="1"/>
      <pageSetup paperSize="9" firstPageNumber="3" fitToHeight="0" orientation="portrait" blackAndWhite="1" useFirstPageNumber="1" r:id="rId8"/>
      <headerFooter alignWithMargins="0">
        <oddHeader xml:space="preserve">&amp;C   </oddHeader>
        <oddFooter>&amp;C&amp;"Times New Roman,Bold"&amp;P</oddFooter>
      </headerFooter>
    </customSheetView>
  </customSheetViews>
  <mergeCells count="7">
    <mergeCell ref="B77:G77"/>
    <mergeCell ref="B14:D14"/>
    <mergeCell ref="A2:G2"/>
    <mergeCell ref="A1:G1"/>
    <mergeCell ref="A4:G4"/>
    <mergeCell ref="B5:G5"/>
    <mergeCell ref="B13:G13"/>
  </mergeCells>
  <phoneticPr fontId="25" type="noConversion"/>
  <printOptions horizontalCentered="1"/>
  <pageMargins left="0.74803149606299202" right="0.74803149606299202" top="0.74803149606299202" bottom="3.63" header="0.35" footer="3"/>
  <pageSetup paperSize="9" firstPageNumber="3" fitToHeight="0" orientation="portrait" blackAndWhite="1" useFirstPageNumber="1" r:id="rId9"/>
  <headerFooter alignWithMargins="0">
    <oddHeader xml:space="preserve">&amp;C   </oddHeader>
    <oddFooter>&amp;C&amp;"Times New Roman,Bold"&amp;P</oddFooter>
  </headerFooter>
  <legacyDrawing r:id="rId10"/>
</worksheet>
</file>

<file path=xl/worksheets/sheet6.xml><?xml version="1.0" encoding="utf-8"?>
<worksheet xmlns="http://schemas.openxmlformats.org/spreadsheetml/2006/main" xmlns:r="http://schemas.openxmlformats.org/officeDocument/2006/relationships">
  <sheetPr syncVertical="1" syncRef="A1" transitionEvaluation="1" codeName="Sheet5"/>
  <dimension ref="A1:G43"/>
  <sheetViews>
    <sheetView view="pageBreakPreview" zoomScaleSheetLayoutView="100" workbookViewId="0">
      <selection activeCell="A31" sqref="A31:H44"/>
    </sheetView>
  </sheetViews>
  <sheetFormatPr defaultColWidth="12.42578125" defaultRowHeight="12.75"/>
  <cols>
    <col min="1" max="1" width="5.85546875" style="116" customWidth="1"/>
    <col min="2" max="2" width="8.140625" style="143" customWidth="1"/>
    <col min="3" max="3" width="34.5703125" style="116" customWidth="1"/>
    <col min="4" max="4" width="6.7109375" style="119" customWidth="1"/>
    <col min="5" max="5" width="8.85546875" style="119" customWidth="1"/>
    <col min="6" max="6" width="10.28515625" style="112" customWidth="1"/>
    <col min="7" max="7" width="8.5703125" style="112" customWidth="1"/>
    <col min="8" max="16384" width="12.42578125" style="112"/>
  </cols>
  <sheetData>
    <row r="1" spans="1:7" ht="13.5" customHeight="1">
      <c r="A1" s="1403" t="s">
        <v>575</v>
      </c>
      <c r="B1" s="1403"/>
      <c r="C1" s="1403"/>
      <c r="D1" s="1403"/>
      <c r="E1" s="1403"/>
      <c r="F1" s="1403"/>
      <c r="G1" s="1403"/>
    </row>
    <row r="2" spans="1:7" ht="13.5" customHeight="1">
      <c r="A2" s="1404" t="s">
        <v>576</v>
      </c>
      <c r="B2" s="1404"/>
      <c r="C2" s="1404"/>
      <c r="D2" s="1404"/>
      <c r="E2" s="1404"/>
      <c r="F2" s="1404"/>
      <c r="G2" s="1404"/>
    </row>
    <row r="3" spans="1:7" ht="13.5" customHeight="1">
      <c r="A3" s="141"/>
      <c r="B3" s="142"/>
      <c r="C3" s="141"/>
      <c r="D3" s="118"/>
      <c r="E3" s="118"/>
      <c r="F3" s="141"/>
      <c r="G3" s="141"/>
    </row>
    <row r="4" spans="1:7" s="359" customFormat="1">
      <c r="A4" s="1396" t="s">
        <v>82</v>
      </c>
      <c r="B4" s="1396"/>
      <c r="C4" s="1396"/>
      <c r="D4" s="1396"/>
      <c r="E4" s="1396"/>
      <c r="F4" s="1396"/>
      <c r="G4" s="1396"/>
    </row>
    <row r="5" spans="1:7" s="359" customFormat="1" ht="13.5">
      <c r="A5" s="541"/>
      <c r="B5" s="1397"/>
      <c r="C5" s="1397"/>
      <c r="D5" s="1397"/>
      <c r="E5" s="1397"/>
      <c r="F5" s="1397"/>
      <c r="G5" s="1397"/>
    </row>
    <row r="6" spans="1:7" s="359" customFormat="1">
      <c r="A6" s="541"/>
      <c r="D6" s="708"/>
      <c r="E6" s="709" t="s">
        <v>502</v>
      </c>
      <c r="F6" s="709" t="s">
        <v>503</v>
      </c>
      <c r="G6" s="709" t="s">
        <v>718</v>
      </c>
    </row>
    <row r="7" spans="1:7" s="359" customFormat="1">
      <c r="A7" s="541"/>
      <c r="B7" s="711" t="s">
        <v>504</v>
      </c>
      <c r="C7" s="359" t="s">
        <v>774</v>
      </c>
      <c r="D7" s="712" t="s">
        <v>657</v>
      </c>
      <c r="E7" s="361">
        <v>75375</v>
      </c>
      <c r="F7" s="361">
        <v>220234</v>
      </c>
      <c r="G7" s="361">
        <f>SUM(E7:F7)</f>
        <v>295609</v>
      </c>
    </row>
    <row r="8" spans="1:7" s="359" customFormat="1">
      <c r="A8" s="541"/>
      <c r="B8" s="711" t="s">
        <v>505</v>
      </c>
      <c r="C8" s="714" t="s">
        <v>506</v>
      </c>
      <c r="D8" s="715"/>
      <c r="E8" s="362"/>
      <c r="F8" s="362"/>
      <c r="G8" s="362"/>
    </row>
    <row r="9" spans="1:7" s="359" customFormat="1">
      <c r="A9" s="541"/>
      <c r="B9" s="711"/>
      <c r="C9" s="714" t="s">
        <v>711</v>
      </c>
      <c r="D9" s="715" t="s">
        <v>657</v>
      </c>
      <c r="E9" s="745">
        <v>0</v>
      </c>
      <c r="F9" s="717">
        <f>G27</f>
        <v>12300</v>
      </c>
      <c r="G9" s="362">
        <f>SUM(E9:F9)</f>
        <v>12300</v>
      </c>
    </row>
    <row r="10" spans="1:7" s="359" customFormat="1">
      <c r="A10" s="541"/>
      <c r="B10" s="718" t="s">
        <v>656</v>
      </c>
      <c r="C10" s="359" t="s">
        <v>673</v>
      </c>
      <c r="D10" s="719" t="s">
        <v>657</v>
      </c>
      <c r="E10" s="720">
        <f>SUM(E7:E9)</f>
        <v>75375</v>
      </c>
      <c r="F10" s="720">
        <f>SUM(F7:F9)</f>
        <v>232534</v>
      </c>
      <c r="G10" s="720">
        <f>SUM(E10:F10)</f>
        <v>307909</v>
      </c>
    </row>
    <row r="11" spans="1:7" s="359" customFormat="1">
      <c r="A11" s="541"/>
      <c r="B11" s="711"/>
      <c r="D11" s="360"/>
      <c r="E11" s="360"/>
      <c r="F11" s="712"/>
      <c r="G11" s="360"/>
    </row>
    <row r="12" spans="1:7" s="359" customFormat="1">
      <c r="A12" s="541"/>
      <c r="B12" s="711" t="s">
        <v>546</v>
      </c>
      <c r="C12" s="359" t="s">
        <v>547</v>
      </c>
      <c r="F12" s="723"/>
    </row>
    <row r="13" spans="1:7" s="359" customFormat="1" ht="13.5" thickBot="1">
      <c r="A13" s="725"/>
      <c r="B13" s="1394" t="s">
        <v>129</v>
      </c>
      <c r="C13" s="1394"/>
      <c r="D13" s="1394"/>
      <c r="E13" s="1394"/>
      <c r="F13" s="1394"/>
      <c r="G13" s="1394"/>
    </row>
    <row r="14" spans="1:7" s="359" customFormat="1" ht="14.25" thickTop="1" thickBot="1">
      <c r="A14" s="725"/>
      <c r="B14" s="1399" t="s">
        <v>557</v>
      </c>
      <c r="C14" s="1399"/>
      <c r="D14" s="1399"/>
      <c r="E14" s="696" t="s">
        <v>658</v>
      </c>
      <c r="F14" s="696" t="s">
        <v>558</v>
      </c>
      <c r="G14" s="729" t="s">
        <v>718</v>
      </c>
    </row>
    <row r="15" spans="1:7" ht="13.5" thickTop="1">
      <c r="A15" s="130"/>
      <c r="B15" s="155"/>
      <c r="C15" s="144"/>
      <c r="D15" s="120"/>
      <c r="E15" s="117"/>
      <c r="F15" s="117"/>
      <c r="G15" s="117"/>
    </row>
    <row r="16" spans="1:7">
      <c r="A16" s="130"/>
      <c r="B16" s="155"/>
      <c r="C16" s="156" t="s">
        <v>613</v>
      </c>
      <c r="D16" s="358"/>
      <c r="E16" s="123"/>
      <c r="F16" s="123"/>
      <c r="G16" s="123"/>
    </row>
    <row r="17" spans="1:7" ht="25.5">
      <c r="A17" s="130" t="s">
        <v>661</v>
      </c>
      <c r="B17" s="157">
        <v>4202</v>
      </c>
      <c r="C17" s="98" t="s">
        <v>628</v>
      </c>
      <c r="D17" s="120"/>
      <c r="E17" s="123"/>
      <c r="F17" s="123"/>
      <c r="G17" s="123"/>
    </row>
    <row r="18" spans="1:7">
      <c r="A18" s="158"/>
      <c r="B18" s="159">
        <v>4</v>
      </c>
      <c r="C18" s="101" t="s">
        <v>572</v>
      </c>
      <c r="D18" s="82"/>
      <c r="E18" s="82"/>
      <c r="F18" s="82"/>
      <c r="G18" s="82"/>
    </row>
    <row r="19" spans="1:7">
      <c r="A19" s="158"/>
      <c r="B19" s="160">
        <v>4.8</v>
      </c>
      <c r="C19" s="98" t="s">
        <v>699</v>
      </c>
      <c r="D19" s="82"/>
      <c r="E19" s="161"/>
      <c r="F19" s="161"/>
      <c r="G19" s="161"/>
    </row>
    <row r="20" spans="1:7">
      <c r="A20" s="158"/>
      <c r="B20" s="162">
        <v>60</v>
      </c>
      <c r="C20" s="101" t="s">
        <v>737</v>
      </c>
      <c r="D20" s="82"/>
      <c r="E20" s="161"/>
      <c r="F20" s="161"/>
      <c r="G20" s="161"/>
    </row>
    <row r="21" spans="1:7">
      <c r="A21" s="158"/>
      <c r="B21" s="164" t="s">
        <v>451</v>
      </c>
      <c r="C21" s="108" t="s">
        <v>452</v>
      </c>
      <c r="D21" s="9"/>
      <c r="E21" s="147">
        <v>12300</v>
      </c>
      <c r="F21" s="695">
        <v>0</v>
      </c>
      <c r="G21" s="35">
        <f>SUM(E21:F21)</f>
        <v>12300</v>
      </c>
    </row>
    <row r="22" spans="1:7">
      <c r="A22" s="158" t="s">
        <v>656</v>
      </c>
      <c r="B22" s="162">
        <v>60</v>
      </c>
      <c r="C22" s="101" t="s">
        <v>737</v>
      </c>
      <c r="D22" s="8"/>
      <c r="E22" s="10">
        <f>SUM(E21:E21)</f>
        <v>12300</v>
      </c>
      <c r="F22" s="293">
        <f>SUM(F21:F21)</f>
        <v>0</v>
      </c>
      <c r="G22" s="10">
        <f>SUM(G21:G21)</f>
        <v>12300</v>
      </c>
    </row>
    <row r="23" spans="1:7">
      <c r="A23" s="158" t="s">
        <v>656</v>
      </c>
      <c r="B23" s="160">
        <v>4.8</v>
      </c>
      <c r="C23" s="98" t="s">
        <v>699</v>
      </c>
      <c r="D23" s="8"/>
      <c r="E23" s="10">
        <f t="shared" ref="E23:G27" si="0">E22</f>
        <v>12300</v>
      </c>
      <c r="F23" s="293">
        <f t="shared" si="0"/>
        <v>0</v>
      </c>
      <c r="G23" s="10">
        <f t="shared" si="0"/>
        <v>12300</v>
      </c>
    </row>
    <row r="24" spans="1:7">
      <c r="A24" s="158" t="s">
        <v>656</v>
      </c>
      <c r="B24" s="159">
        <v>4</v>
      </c>
      <c r="C24" s="101" t="s">
        <v>572</v>
      </c>
      <c r="D24" s="8"/>
      <c r="E24" s="10">
        <f t="shared" si="0"/>
        <v>12300</v>
      </c>
      <c r="F24" s="293">
        <f t="shared" si="0"/>
        <v>0</v>
      </c>
      <c r="G24" s="10">
        <f t="shared" si="0"/>
        <v>12300</v>
      </c>
    </row>
    <row r="25" spans="1:7" ht="25.5">
      <c r="A25" s="130" t="s">
        <v>656</v>
      </c>
      <c r="B25" s="157">
        <v>4202</v>
      </c>
      <c r="C25" s="98" t="s">
        <v>628</v>
      </c>
      <c r="D25" s="8"/>
      <c r="E25" s="11">
        <f t="shared" si="0"/>
        <v>12300</v>
      </c>
      <c r="F25" s="945">
        <f t="shared" si="0"/>
        <v>0</v>
      </c>
      <c r="G25" s="11">
        <f t="shared" si="0"/>
        <v>12300</v>
      </c>
    </row>
    <row r="26" spans="1:7">
      <c r="A26" s="152" t="s">
        <v>656</v>
      </c>
      <c r="B26" s="168"/>
      <c r="C26" s="169" t="s">
        <v>613</v>
      </c>
      <c r="D26" s="10"/>
      <c r="E26" s="11">
        <f t="shared" si="0"/>
        <v>12300</v>
      </c>
      <c r="F26" s="945">
        <f t="shared" si="0"/>
        <v>0</v>
      </c>
      <c r="G26" s="11">
        <f t="shared" si="0"/>
        <v>12300</v>
      </c>
    </row>
    <row r="27" spans="1:7">
      <c r="A27" s="152" t="s">
        <v>656</v>
      </c>
      <c r="B27" s="168"/>
      <c r="C27" s="169" t="s">
        <v>657</v>
      </c>
      <c r="D27" s="10"/>
      <c r="E27" s="11">
        <f t="shared" si="0"/>
        <v>12300</v>
      </c>
      <c r="F27" s="945">
        <f t="shared" si="0"/>
        <v>0</v>
      </c>
      <c r="G27" s="11">
        <f t="shared" si="0"/>
        <v>12300</v>
      </c>
    </row>
    <row r="29" spans="1:7" ht="26.1" customHeight="1">
      <c r="B29" s="1401" t="s">
        <v>681</v>
      </c>
      <c r="C29" s="1402"/>
      <c r="D29" s="1402"/>
      <c r="E29" s="1402"/>
      <c r="F29" s="1402"/>
      <c r="G29" s="1402"/>
    </row>
    <row r="31" spans="1:7" ht="13.5" thickBot="1"/>
    <row r="32" spans="1:7" ht="13.5" thickTop="1">
      <c r="B32" s="705"/>
      <c r="C32" s="705"/>
      <c r="D32" s="728"/>
      <c r="E32" s="705"/>
      <c r="F32" s="728"/>
      <c r="G32" s="741"/>
    </row>
    <row r="33" spans="2:7">
      <c r="B33" s="231"/>
      <c r="C33" s="115"/>
      <c r="D33" s="16"/>
      <c r="E33" s="16"/>
      <c r="F33" s="16"/>
      <c r="G33" s="16"/>
    </row>
    <row r="34" spans="2:7">
      <c r="B34" s="292"/>
      <c r="C34" s="292"/>
      <c r="D34" s="292"/>
      <c r="E34" s="959"/>
      <c r="F34" s="691"/>
      <c r="G34" s="292"/>
    </row>
    <row r="39" spans="2:7">
      <c r="B39" s="996"/>
      <c r="C39" s="997"/>
      <c r="D39" s="998"/>
      <c r="E39" s="998"/>
      <c r="F39" s="998"/>
    </row>
    <row r="40" spans="2:7">
      <c r="B40" s="996"/>
      <c r="C40" s="997"/>
      <c r="D40" s="998"/>
      <c r="E40" s="998"/>
      <c r="F40" s="998"/>
    </row>
    <row r="41" spans="2:7">
      <c r="B41" s="996"/>
      <c r="C41" s="997"/>
      <c r="D41" s="998"/>
      <c r="E41" s="998"/>
      <c r="F41" s="998"/>
    </row>
    <row r="42" spans="2:7">
      <c r="B42" s="996"/>
      <c r="C42" s="997"/>
      <c r="D42" s="998"/>
      <c r="E42" s="998"/>
      <c r="F42" s="998"/>
    </row>
    <row r="43" spans="2:7">
      <c r="B43" s="996"/>
      <c r="C43" s="997"/>
      <c r="D43" s="998"/>
      <c r="E43" s="998"/>
      <c r="F43" s="998"/>
    </row>
  </sheetData>
  <customSheetViews>
    <customSheetView guid="{44B5F5DE-C96C-4269-969A-574D4EEEEEF5}" showPageBreaks="1" view="pageBreakPreview" showRuler="0" topLeftCell="A7">
      <selection activeCell="C10" sqref="C10"/>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1"/>
      <headerFooter alignWithMargins="0">
        <oddHeader xml:space="preserve">&amp;C   </oddHeader>
        <oddFooter>&amp;C&amp;"Times New Roman,Bold"   Vol-I     -    &amp;P</oddFooter>
      </headerFooter>
    </customSheetView>
    <customSheetView guid="{51C53396-99BF-439E-80DF-007983187621}" showPageBreaks="1" printArea="1" view="pageBreakPreview" showRuler="0" topLeftCell="A13">
      <selection sqref="A1:IV65536"/>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56">
      <selection activeCell="B74" sqref="B74:G74"/>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3"/>
      <headerFooter alignWithMargins="0">
        <oddHeader xml:space="preserve">&amp;C   </oddHeader>
        <oddFooter>&amp;C&amp;"Times New Roman,Bold"   Vol-I     -    &amp;P</oddFooter>
      </headerFooter>
    </customSheetView>
    <customSheetView guid="{F7D04FF6-8BBF-4270-9EF9-DD67F24468EA}" showPageBreaks="1" view="pageBreakPreview" showRuler="0" topLeftCell="A13">
      <selection activeCell="I20" sqref="I20"/>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4"/>
      <headerFooter alignWithMargins="0">
        <oddHeader xml:space="preserve">&amp;C   </oddHeader>
        <oddFooter>&amp;C&amp;"Times New Roman,Bold"   Vol-I     -    &amp;P</oddFooter>
      </headerFooter>
    </customSheetView>
    <customSheetView guid="{73C19A37-4EEB-4DC6-935E-CC3901B52293}" showPageBreaks="1" view="pageBreakPreview" showRuler="0" topLeftCell="A56">
      <selection activeCell="B74" sqref="B74:G74"/>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5"/>
      <headerFooter alignWithMargins="0">
        <oddHeader xml:space="preserve">&amp;C   </oddHeader>
        <oddFooter>&amp;C&amp;"Times New Roman,Bold"   Vol-I     -    &amp;P</oddFooter>
      </headerFooter>
    </customSheetView>
    <customSheetView guid="{63DB0950-E90F-4380-862C-985B5EB19119}" showRuler="0">
      <selection activeCell="E55" sqref="E55"/>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6"/>
      <headerFooter alignWithMargins="0">
        <oddHeader xml:space="preserve">&amp;C   </oddHeader>
        <oddFooter>&amp;C&amp;"Times New Roman,Bold"   Vol-I     -    &amp;P</oddFooter>
      </headerFooter>
    </customSheetView>
    <customSheetView guid="{F13B090A-ECDA-4418-9F13-644A873400E7}" showPageBreaks="1" view="pageBreakPreview" showRuler="0" topLeftCell="A56">
      <selection activeCell="B74" sqref="B74:G74"/>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7"/>
      <headerFooter alignWithMargins="0">
        <oddHeader xml:space="preserve">&amp;C   </oddHeader>
        <oddFooter>&amp;C&amp;"Times New Roman,Bold"   Vol-I     -    &amp;P</oddFooter>
      </headerFooter>
    </customSheetView>
    <customSheetView guid="{9AB94DEC-E115-4D58-A012-E99EA3B9CE7A}" showPageBreaks="1" view="pageBreakPreview" showRuler="0">
      <selection activeCell="C18" sqref="C18"/>
      <pageMargins left="0.74803149606299202" right="0.74803149606299202" top="0.74803149606299202" bottom="3.63" header="0.35" footer="3"/>
      <printOptions horizontalCentered="1"/>
      <pageSetup paperSize="9" firstPageNumber="5" orientation="portrait" blackAndWhite="1" useFirstPageNumber="1" r:id="rId8"/>
      <headerFooter alignWithMargins="0">
        <oddHeader xml:space="preserve">&amp;C   </oddHeader>
        <oddFooter>&amp;C&amp;"Times New Roman,Bold"&amp;P</oddFooter>
      </headerFooter>
    </customSheetView>
  </customSheetViews>
  <mergeCells count="7">
    <mergeCell ref="B29:G29"/>
    <mergeCell ref="B13:G13"/>
    <mergeCell ref="B14:D14"/>
    <mergeCell ref="A1:G1"/>
    <mergeCell ref="A2:G2"/>
    <mergeCell ref="A4:G4"/>
    <mergeCell ref="B5:G5"/>
  </mergeCells>
  <phoneticPr fontId="25" type="noConversion"/>
  <printOptions horizontalCentered="1"/>
  <pageMargins left="0.74803149606299202" right="0.74803149606299202" top="0.74803149606299202" bottom="3.63" header="0.35" footer="3"/>
  <pageSetup paperSize="9" firstPageNumber="5" orientation="portrait" blackAndWhite="1" useFirstPageNumber="1" r:id="rId9"/>
  <headerFooter alignWithMargins="0">
    <oddHeader xml:space="preserve">&amp;C   </oddHeader>
    <oddFooter>&amp;C&amp;"Times New Roman,Bold"&amp;P</oddFooter>
  </headerFooter>
</worksheet>
</file>

<file path=xl/worksheets/sheet7.xml><?xml version="1.0" encoding="utf-8"?>
<worksheet xmlns="http://schemas.openxmlformats.org/spreadsheetml/2006/main" xmlns:r="http://schemas.openxmlformats.org/officeDocument/2006/relationships">
  <sheetPr syncVertical="1" syncRef="A49" transitionEvaluation="1" codeName="Sheet62"/>
  <dimension ref="A1:H145"/>
  <sheetViews>
    <sheetView view="pageBreakPreview" topLeftCell="A49" zoomScale="125" zoomScaleSheetLayoutView="130" workbookViewId="0">
      <selection activeCell="A56" sqref="A56:G64"/>
    </sheetView>
  </sheetViews>
  <sheetFormatPr defaultColWidth="12.42578125" defaultRowHeight="12.75"/>
  <cols>
    <col min="1" max="1" width="5" style="184" bestFit="1" customWidth="1"/>
    <col min="2" max="2" width="8.85546875" style="185" customWidth="1"/>
    <col min="3" max="3" width="34.5703125" style="186" customWidth="1"/>
    <col min="4" max="4" width="7.140625" style="187" customWidth="1"/>
    <col min="5" max="5" width="9.42578125" style="187" customWidth="1"/>
    <col min="6" max="6" width="9.85546875" style="183" customWidth="1"/>
    <col min="7" max="7" width="8.5703125" style="183" customWidth="1"/>
    <col min="8" max="8" width="3.7109375" style="183" customWidth="1"/>
    <col min="9" max="16384" width="12.42578125" style="183"/>
  </cols>
  <sheetData>
    <row r="1" spans="1:7" ht="13.5" customHeight="1">
      <c r="A1" s="1405" t="s">
        <v>630</v>
      </c>
      <c r="B1" s="1405"/>
      <c r="C1" s="1405"/>
      <c r="D1" s="1405"/>
      <c r="E1" s="1405"/>
      <c r="F1" s="1405"/>
      <c r="G1" s="1405"/>
    </row>
    <row r="2" spans="1:7" ht="13.5" customHeight="1">
      <c r="A2" s="1405" t="s">
        <v>631</v>
      </c>
      <c r="B2" s="1405"/>
      <c r="C2" s="1405"/>
      <c r="D2" s="1405"/>
      <c r="E2" s="1405"/>
      <c r="F2" s="1405"/>
      <c r="G2" s="1405"/>
    </row>
    <row r="3" spans="1:7" ht="13.5" customHeight="1">
      <c r="A3" s="177"/>
      <c r="B3" s="178"/>
      <c r="C3" s="179"/>
      <c r="D3" s="180"/>
      <c r="E3" s="180"/>
      <c r="F3" s="181"/>
      <c r="G3" s="182"/>
    </row>
    <row r="4" spans="1:7" s="359" customFormat="1" ht="13.5" customHeight="1">
      <c r="A4" s="1396" t="s">
        <v>83</v>
      </c>
      <c r="B4" s="1396"/>
      <c r="C4" s="1396"/>
      <c r="D4" s="1396"/>
      <c r="E4" s="1396"/>
      <c r="F4" s="1396"/>
      <c r="G4" s="1396"/>
    </row>
    <row r="5" spans="1:7" s="359" customFormat="1" ht="13.5" customHeight="1">
      <c r="A5" s="541"/>
      <c r="B5" s="1397"/>
      <c r="C5" s="1397"/>
      <c r="D5" s="1397"/>
      <c r="E5" s="1397"/>
      <c r="F5" s="1397"/>
      <c r="G5" s="1397"/>
    </row>
    <row r="6" spans="1:7" s="359" customFormat="1" ht="13.5" customHeight="1">
      <c r="A6" s="541"/>
      <c r="D6" s="708"/>
      <c r="E6" s="709" t="s">
        <v>502</v>
      </c>
      <c r="F6" s="709" t="s">
        <v>503</v>
      </c>
      <c r="G6" s="709" t="s">
        <v>718</v>
      </c>
    </row>
    <row r="7" spans="1:7" s="359" customFormat="1" ht="13.5" customHeight="1">
      <c r="A7" s="541"/>
      <c r="B7" s="711" t="s">
        <v>504</v>
      </c>
      <c r="C7" s="359" t="s">
        <v>774</v>
      </c>
      <c r="D7" s="712" t="s">
        <v>657</v>
      </c>
      <c r="E7" s="361">
        <v>2861937</v>
      </c>
      <c r="F7" s="361">
        <v>430527</v>
      </c>
      <c r="G7" s="361">
        <f>SUM(E7:F7)</f>
        <v>3292464</v>
      </c>
    </row>
    <row r="8" spans="1:7" s="359" customFormat="1" ht="13.5" customHeight="1">
      <c r="A8" s="541"/>
      <c r="B8" s="711" t="s">
        <v>505</v>
      </c>
      <c r="C8" s="714" t="s">
        <v>506</v>
      </c>
      <c r="D8" s="715"/>
      <c r="E8" s="362"/>
      <c r="F8" s="362"/>
      <c r="G8" s="362"/>
    </row>
    <row r="9" spans="1:7" s="359" customFormat="1" ht="13.5" customHeight="1">
      <c r="A9" s="541"/>
      <c r="B9" s="711"/>
      <c r="C9" s="714" t="s">
        <v>711</v>
      </c>
      <c r="D9" s="715" t="s">
        <v>657</v>
      </c>
      <c r="E9" s="362">
        <f>G36</f>
        <v>48093</v>
      </c>
      <c r="F9" s="717">
        <f>G49</f>
        <v>37100</v>
      </c>
      <c r="G9" s="362">
        <f>SUM(E9:F9)</f>
        <v>85193</v>
      </c>
    </row>
    <row r="10" spans="1:7" s="359" customFormat="1" ht="13.5" customHeight="1">
      <c r="A10" s="541"/>
      <c r="B10" s="718" t="s">
        <v>656</v>
      </c>
      <c r="C10" s="359" t="s">
        <v>673</v>
      </c>
      <c r="D10" s="719" t="s">
        <v>657</v>
      </c>
      <c r="E10" s="720">
        <f>SUM(E7:E9)</f>
        <v>2910030</v>
      </c>
      <c r="F10" s="720">
        <f>SUM(F7:F9)</f>
        <v>467627</v>
      </c>
      <c r="G10" s="720">
        <f>SUM(E10:F10)</f>
        <v>3377657</v>
      </c>
    </row>
    <row r="11" spans="1:7" s="359" customFormat="1" ht="13.5" customHeight="1">
      <c r="A11" s="541"/>
      <c r="B11" s="711"/>
      <c r="D11" s="360"/>
      <c r="E11" s="360"/>
      <c r="F11" s="712"/>
      <c r="G11" s="360"/>
    </row>
    <row r="12" spans="1:7" s="359" customFormat="1" ht="13.5" customHeight="1">
      <c r="A12" s="541"/>
      <c r="B12" s="711" t="s">
        <v>546</v>
      </c>
      <c r="C12" s="359" t="s">
        <v>547</v>
      </c>
      <c r="F12" s="723"/>
    </row>
    <row r="13" spans="1:7" s="359" customFormat="1" ht="13.5" customHeight="1" thickBot="1">
      <c r="A13" s="725"/>
      <c r="B13" s="1394" t="s">
        <v>129</v>
      </c>
      <c r="C13" s="1394"/>
      <c r="D13" s="1394"/>
      <c r="E13" s="1394"/>
      <c r="F13" s="1394"/>
      <c r="G13" s="1394"/>
    </row>
    <row r="14" spans="1:7" s="359" customFormat="1" ht="13.5" customHeight="1" thickTop="1" thickBot="1">
      <c r="A14" s="725"/>
      <c r="B14" s="1399" t="s">
        <v>557</v>
      </c>
      <c r="C14" s="1399"/>
      <c r="D14" s="1399"/>
      <c r="E14" s="696" t="s">
        <v>658</v>
      </c>
      <c r="F14" s="696" t="s">
        <v>558</v>
      </c>
      <c r="G14" s="729" t="s">
        <v>718</v>
      </c>
    </row>
    <row r="15" spans="1:7" ht="13.5" customHeight="1" thickTop="1">
      <c r="C15" s="190"/>
      <c r="D15" s="188"/>
      <c r="E15" s="188"/>
      <c r="F15" s="188"/>
      <c r="G15" s="188"/>
    </row>
    <row r="16" spans="1:7" ht="13.5" customHeight="1">
      <c r="A16" s="177"/>
      <c r="B16" s="196"/>
      <c r="C16" s="190" t="s">
        <v>660</v>
      </c>
      <c r="D16" s="14"/>
      <c r="E16" s="194"/>
      <c r="F16" s="194"/>
      <c r="G16" s="194"/>
    </row>
    <row r="17" spans="1:8" ht="13.5" customHeight="1">
      <c r="A17" s="177" t="s">
        <v>661</v>
      </c>
      <c r="B17" s="197">
        <v>2202</v>
      </c>
      <c r="C17" s="198" t="s">
        <v>632</v>
      </c>
      <c r="D17" s="14"/>
      <c r="E17" s="194"/>
      <c r="F17" s="194"/>
      <c r="G17" s="194"/>
    </row>
    <row r="18" spans="1:8" ht="13.5" customHeight="1">
      <c r="A18" s="177"/>
      <c r="B18" s="199">
        <v>1</v>
      </c>
      <c r="C18" s="200" t="s">
        <v>705</v>
      </c>
      <c r="D18" s="203"/>
      <c r="E18" s="201"/>
      <c r="F18" s="1328"/>
      <c r="G18" s="201"/>
    </row>
    <row r="19" spans="1:8" ht="13.5" customHeight="1">
      <c r="A19" s="177"/>
      <c r="B19" s="205">
        <v>1.8</v>
      </c>
      <c r="C19" s="198" t="s">
        <v>699</v>
      </c>
      <c r="D19" s="202"/>
      <c r="E19" s="201"/>
      <c r="F19" s="1328"/>
      <c r="G19" s="201"/>
    </row>
    <row r="20" spans="1:8" ht="51">
      <c r="A20" s="177"/>
      <c r="B20" s="178" t="s">
        <v>404</v>
      </c>
      <c r="C20" s="200" t="s">
        <v>403</v>
      </c>
      <c r="D20" s="8"/>
      <c r="E20" s="8"/>
      <c r="F20" s="688"/>
      <c r="G20" s="8"/>
    </row>
    <row r="21" spans="1:8">
      <c r="A21" s="177"/>
      <c r="B21" s="178" t="s">
        <v>405</v>
      </c>
      <c r="C21" s="200" t="s">
        <v>22</v>
      </c>
      <c r="D21" s="8"/>
      <c r="E21" s="8">
        <v>34560</v>
      </c>
      <c r="F21" s="9">
        <v>0</v>
      </c>
      <c r="G21" s="8">
        <f>E21</f>
        <v>34560</v>
      </c>
      <c r="H21" s="183" t="s">
        <v>417</v>
      </c>
    </row>
    <row r="22" spans="1:8" ht="51">
      <c r="A22" s="177" t="s">
        <v>656</v>
      </c>
      <c r="B22" s="178">
        <v>87</v>
      </c>
      <c r="C22" s="200" t="s">
        <v>403</v>
      </c>
      <c r="D22" s="8"/>
      <c r="E22" s="10">
        <f>SUM(E21:E21)</f>
        <v>34560</v>
      </c>
      <c r="F22" s="13">
        <f>SUM(F21:F21)</f>
        <v>0</v>
      </c>
      <c r="G22" s="10">
        <f>SUM(G21:G21)</f>
        <v>34560</v>
      </c>
    </row>
    <row r="23" spans="1:8" ht="13.5" customHeight="1">
      <c r="A23" s="177" t="s">
        <v>656</v>
      </c>
      <c r="B23" s="205">
        <v>1.8</v>
      </c>
      <c r="C23" s="198" t="s">
        <v>699</v>
      </c>
      <c r="D23" s="8"/>
      <c r="E23" s="10">
        <f>E22</f>
        <v>34560</v>
      </c>
      <c r="F23" s="13">
        <f>F22</f>
        <v>0</v>
      </c>
      <c r="G23" s="10">
        <f>G22</f>
        <v>34560</v>
      </c>
    </row>
    <row r="24" spans="1:8" ht="13.5" customHeight="1">
      <c r="A24" s="177" t="s">
        <v>656</v>
      </c>
      <c r="B24" s="199">
        <v>1</v>
      </c>
      <c r="C24" s="200" t="s">
        <v>705</v>
      </c>
      <c r="D24" s="8"/>
      <c r="E24" s="10">
        <f>E22</f>
        <v>34560</v>
      </c>
      <c r="F24" s="13">
        <f>F22</f>
        <v>0</v>
      </c>
      <c r="G24" s="10">
        <f>G22</f>
        <v>34560</v>
      </c>
    </row>
    <row r="25" spans="1:8" ht="13.5" customHeight="1">
      <c r="A25" s="177"/>
      <c r="B25" s="199"/>
      <c r="C25" s="200"/>
      <c r="D25" s="8"/>
      <c r="E25" s="8"/>
      <c r="F25" s="9"/>
      <c r="G25" s="8"/>
    </row>
    <row r="26" spans="1:8" ht="13.5" customHeight="1">
      <c r="A26" s="177"/>
      <c r="B26" s="178">
        <v>80</v>
      </c>
      <c r="C26" s="200" t="s">
        <v>734</v>
      </c>
      <c r="D26" s="202"/>
      <c r="E26" s="201"/>
      <c r="F26" s="148"/>
      <c r="G26" s="201"/>
    </row>
    <row r="27" spans="1:8" ht="13.5" customHeight="1">
      <c r="A27" s="177"/>
      <c r="B27" s="206">
        <v>80.106999999999999</v>
      </c>
      <c r="C27" s="198" t="s">
        <v>436</v>
      </c>
      <c r="D27" s="202"/>
      <c r="E27" s="202"/>
      <c r="F27" s="163"/>
      <c r="G27" s="202"/>
    </row>
    <row r="28" spans="1:8" ht="13.5" customHeight="1">
      <c r="A28" s="177"/>
      <c r="B28" s="1316">
        <v>61</v>
      </c>
      <c r="C28" s="133" t="s">
        <v>74</v>
      </c>
      <c r="D28" s="202"/>
      <c r="E28" s="202"/>
      <c r="F28" s="163"/>
      <c r="G28" s="202"/>
    </row>
    <row r="29" spans="1:8" ht="13.5" customHeight="1">
      <c r="A29" s="177"/>
      <c r="B29" s="132" t="s">
        <v>75</v>
      </c>
      <c r="C29" s="133" t="s">
        <v>76</v>
      </c>
      <c r="D29" s="202"/>
      <c r="E29" s="202">
        <v>10000</v>
      </c>
      <c r="F29" s="163">
        <v>0</v>
      </c>
      <c r="G29" s="202">
        <f>E29</f>
        <v>10000</v>
      </c>
      <c r="H29" s="183" t="s">
        <v>759</v>
      </c>
    </row>
    <row r="30" spans="1:8" ht="13.5" customHeight="1">
      <c r="A30" s="177" t="s">
        <v>656</v>
      </c>
      <c r="B30" s="1316">
        <v>61</v>
      </c>
      <c r="C30" s="133" t="s">
        <v>74</v>
      </c>
      <c r="D30" s="202"/>
      <c r="E30" s="1330">
        <f>E29</f>
        <v>10000</v>
      </c>
      <c r="F30" s="137">
        <v>0</v>
      </c>
      <c r="G30" s="1330">
        <f>G29</f>
        <v>10000</v>
      </c>
    </row>
    <row r="31" spans="1:8" ht="13.5" customHeight="1">
      <c r="A31" s="177"/>
      <c r="B31" s="206"/>
      <c r="C31" s="198"/>
      <c r="D31" s="202"/>
      <c r="E31" s="1329"/>
      <c r="F31" s="181"/>
      <c r="G31" s="181"/>
    </row>
    <row r="32" spans="1:8" ht="27.75" customHeight="1">
      <c r="A32" s="177"/>
      <c r="B32" s="1078" t="s">
        <v>23</v>
      </c>
      <c r="C32" s="200" t="s">
        <v>89</v>
      </c>
      <c r="D32" s="8"/>
      <c r="E32" s="10">
        <v>3533</v>
      </c>
      <c r="F32" s="13">
        <v>0</v>
      </c>
      <c r="G32" s="10">
        <f>E32</f>
        <v>3533</v>
      </c>
      <c r="H32" s="183" t="s">
        <v>638</v>
      </c>
    </row>
    <row r="33" spans="1:8" ht="13.5" customHeight="1">
      <c r="A33" s="204" t="s">
        <v>656</v>
      </c>
      <c r="B33" s="1331">
        <v>80.106999999999999</v>
      </c>
      <c r="C33" s="1332" t="s">
        <v>436</v>
      </c>
      <c r="D33" s="11"/>
      <c r="E33" s="10">
        <f>E32+E30</f>
        <v>13533</v>
      </c>
      <c r="F33" s="13">
        <f t="shared" ref="E33:G34" si="0">F32</f>
        <v>0</v>
      </c>
      <c r="G33" s="10">
        <f>G32+G30</f>
        <v>13533</v>
      </c>
    </row>
    <row r="34" spans="1:8" ht="13.5" customHeight="1">
      <c r="A34" s="177" t="s">
        <v>656</v>
      </c>
      <c r="B34" s="178">
        <v>80</v>
      </c>
      <c r="C34" s="200" t="s">
        <v>734</v>
      </c>
      <c r="D34" s="8"/>
      <c r="E34" s="11">
        <f t="shared" si="0"/>
        <v>13533</v>
      </c>
      <c r="F34" s="12">
        <f t="shared" si="0"/>
        <v>0</v>
      </c>
      <c r="G34" s="11">
        <f t="shared" si="0"/>
        <v>13533</v>
      </c>
    </row>
    <row r="35" spans="1:8" ht="13.5" customHeight="1">
      <c r="A35" s="177" t="s">
        <v>656</v>
      </c>
      <c r="B35" s="197">
        <v>2202</v>
      </c>
      <c r="C35" s="198" t="s">
        <v>632</v>
      </c>
      <c r="D35" s="8"/>
      <c r="E35" s="10">
        <f>E34+E24</f>
        <v>48093</v>
      </c>
      <c r="F35" s="13">
        <f>F34+F24</f>
        <v>0</v>
      </c>
      <c r="G35" s="10">
        <f>G34+G24</f>
        <v>48093</v>
      </c>
    </row>
    <row r="36" spans="1:8" ht="13.7" customHeight="1">
      <c r="A36" s="207" t="s">
        <v>656</v>
      </c>
      <c r="B36" s="208"/>
      <c r="C36" s="209" t="s">
        <v>660</v>
      </c>
      <c r="D36" s="10"/>
      <c r="E36" s="10">
        <f>E35</f>
        <v>48093</v>
      </c>
      <c r="F36" s="13">
        <f>F35</f>
        <v>0</v>
      </c>
      <c r="G36" s="10">
        <f>G35</f>
        <v>48093</v>
      </c>
    </row>
    <row r="37" spans="1:8">
      <c r="A37" s="177"/>
      <c r="B37" s="178"/>
      <c r="C37" s="179"/>
      <c r="D37" s="189"/>
      <c r="E37" s="194"/>
      <c r="F37" s="9"/>
      <c r="G37" s="194"/>
    </row>
    <row r="38" spans="1:8">
      <c r="A38" s="177"/>
      <c r="B38" s="178"/>
      <c r="C38" s="210" t="s">
        <v>613</v>
      </c>
      <c r="D38" s="211"/>
      <c r="E38" s="201"/>
      <c r="F38" s="148"/>
      <c r="G38" s="201"/>
    </row>
    <row r="39" spans="1:8" ht="25.5">
      <c r="A39" s="177" t="s">
        <v>661</v>
      </c>
      <c r="B39" s="196">
        <v>4202</v>
      </c>
      <c r="C39" s="191" t="s">
        <v>519</v>
      </c>
      <c r="D39" s="201"/>
      <c r="E39" s="201"/>
      <c r="F39" s="148"/>
      <c r="G39" s="201"/>
    </row>
    <row r="40" spans="1:8" s="195" customFormat="1">
      <c r="A40" s="193"/>
      <c r="B40" s="212">
        <v>2</v>
      </c>
      <c r="C40" s="192" t="s">
        <v>397</v>
      </c>
      <c r="D40" s="213"/>
      <c r="E40" s="215"/>
      <c r="F40" s="148"/>
      <c r="G40" s="215"/>
    </row>
    <row r="41" spans="1:8" s="195" customFormat="1">
      <c r="A41" s="193"/>
      <c r="B41" s="214">
        <v>2.1030000000000002</v>
      </c>
      <c r="C41" s="191" t="s">
        <v>643</v>
      </c>
      <c r="D41" s="213"/>
      <c r="E41" s="215"/>
      <c r="F41" s="148"/>
      <c r="G41" s="215"/>
    </row>
    <row r="42" spans="1:8" s="195" customFormat="1">
      <c r="A42" s="481"/>
      <c r="B42" s="162">
        <v>70</v>
      </c>
      <c r="C42" s="101" t="s">
        <v>520</v>
      </c>
      <c r="D42" s="213"/>
      <c r="E42" s="215"/>
      <c r="F42" s="148"/>
      <c r="G42" s="215"/>
    </row>
    <row r="43" spans="1:8" s="195" customFormat="1">
      <c r="A43" s="481"/>
      <c r="B43" s="162">
        <v>46</v>
      </c>
      <c r="C43" s="101" t="s">
        <v>669</v>
      </c>
      <c r="D43" s="213"/>
      <c r="E43" s="215"/>
      <c r="F43" s="148"/>
      <c r="G43" s="215"/>
    </row>
    <row r="44" spans="1:8" s="195" customFormat="1" ht="25.5">
      <c r="A44" s="481"/>
      <c r="B44" s="1079" t="s">
        <v>406</v>
      </c>
      <c r="C44" s="101" t="s">
        <v>674</v>
      </c>
      <c r="D44" s="213"/>
      <c r="E44" s="1376">
        <v>37100</v>
      </c>
      <c r="F44" s="1377">
        <v>0</v>
      </c>
      <c r="G44" s="1376">
        <f>E44</f>
        <v>37100</v>
      </c>
      <c r="H44" s="195" t="s">
        <v>634</v>
      </c>
    </row>
    <row r="45" spans="1:8" s="195" customFormat="1">
      <c r="A45" s="481" t="s">
        <v>656</v>
      </c>
      <c r="B45" s="162">
        <v>46</v>
      </c>
      <c r="C45" s="101" t="s">
        <v>669</v>
      </c>
      <c r="D45" s="213"/>
      <c r="E45" s="216">
        <f t="shared" ref="E45:G49" si="1">E44</f>
        <v>37100</v>
      </c>
      <c r="F45" s="13">
        <f t="shared" si="1"/>
        <v>0</v>
      </c>
      <c r="G45" s="216">
        <f t="shared" si="1"/>
        <v>37100</v>
      </c>
    </row>
    <row r="46" spans="1:8" s="195" customFormat="1">
      <c r="A46" s="193" t="s">
        <v>656</v>
      </c>
      <c r="B46" s="214">
        <v>2.1030000000000002</v>
      </c>
      <c r="C46" s="191" t="s">
        <v>643</v>
      </c>
      <c r="D46" s="8"/>
      <c r="E46" s="10">
        <f t="shared" si="1"/>
        <v>37100</v>
      </c>
      <c r="F46" s="13">
        <f t="shared" si="1"/>
        <v>0</v>
      </c>
      <c r="G46" s="10">
        <f t="shared" si="1"/>
        <v>37100</v>
      </c>
    </row>
    <row r="47" spans="1:8" s="195" customFormat="1">
      <c r="A47" s="193" t="s">
        <v>656</v>
      </c>
      <c r="B47" s="212">
        <v>2</v>
      </c>
      <c r="C47" s="192" t="s">
        <v>397</v>
      </c>
      <c r="D47" s="8"/>
      <c r="E47" s="10">
        <f t="shared" si="1"/>
        <v>37100</v>
      </c>
      <c r="F47" s="13">
        <f t="shared" si="1"/>
        <v>0</v>
      </c>
      <c r="G47" s="10">
        <f t="shared" si="1"/>
        <v>37100</v>
      </c>
    </row>
    <row r="48" spans="1:8" s="195" customFormat="1">
      <c r="A48" s="204" t="s">
        <v>656</v>
      </c>
      <c r="B48" s="218">
        <v>4202</v>
      </c>
      <c r="C48" s="217" t="s">
        <v>562</v>
      </c>
      <c r="D48" s="127"/>
      <c r="E48" s="127">
        <f t="shared" si="1"/>
        <v>37100</v>
      </c>
      <c r="F48" s="128">
        <f t="shared" si="1"/>
        <v>0</v>
      </c>
      <c r="G48" s="127">
        <f t="shared" si="1"/>
        <v>37100</v>
      </c>
    </row>
    <row r="49" spans="1:7" s="195" customFormat="1">
      <c r="A49" s="207" t="s">
        <v>656</v>
      </c>
      <c r="B49" s="220"/>
      <c r="C49" s="221" t="s">
        <v>613</v>
      </c>
      <c r="D49" s="138"/>
      <c r="E49" s="138">
        <f t="shared" si="1"/>
        <v>37100</v>
      </c>
      <c r="F49" s="137">
        <f t="shared" si="1"/>
        <v>0</v>
      </c>
      <c r="G49" s="138">
        <f t="shared" si="1"/>
        <v>37100</v>
      </c>
    </row>
    <row r="50" spans="1:7" s="195" customFormat="1">
      <c r="A50" s="207" t="s">
        <v>656</v>
      </c>
      <c r="B50" s="220"/>
      <c r="C50" s="221" t="s">
        <v>657</v>
      </c>
      <c r="D50" s="219"/>
      <c r="E50" s="219">
        <f>E49+E36</f>
        <v>85193</v>
      </c>
      <c r="F50" s="128">
        <f>F49+F36</f>
        <v>0</v>
      </c>
      <c r="G50" s="219">
        <f>G49+G36</f>
        <v>85193</v>
      </c>
    </row>
    <row r="51" spans="1:7" s="195" customFormat="1">
      <c r="A51" s="177"/>
      <c r="B51" s="359" t="s">
        <v>568</v>
      </c>
      <c r="C51" s="748"/>
      <c r="D51" s="202"/>
      <c r="E51" s="202"/>
      <c r="F51" s="1016"/>
      <c r="G51" s="202"/>
    </row>
    <row r="52" spans="1:7" ht="42.75" customHeight="1">
      <c r="B52" s="1406" t="s">
        <v>84</v>
      </c>
      <c r="C52" s="1407"/>
      <c r="D52" s="1407"/>
      <c r="E52" s="1407"/>
      <c r="F52" s="1407"/>
      <c r="G52" s="1407"/>
    </row>
    <row r="53" spans="1:7">
      <c r="F53" s="187"/>
      <c r="G53" s="187"/>
    </row>
    <row r="54" spans="1:7">
      <c r="F54" s="187"/>
      <c r="G54" s="187"/>
    </row>
    <row r="55" spans="1:7">
      <c r="F55" s="187"/>
      <c r="G55" s="187"/>
    </row>
    <row r="56" spans="1:7">
      <c r="F56" s="187"/>
      <c r="G56" s="187"/>
    </row>
    <row r="57" spans="1:7">
      <c r="F57" s="187"/>
      <c r="G57" s="187"/>
    </row>
    <row r="58" spans="1:7" ht="13.5" thickBot="1">
      <c r="F58" s="187"/>
      <c r="G58" s="187"/>
    </row>
    <row r="59" spans="1:7" ht="13.5" thickTop="1">
      <c r="B59" s="705"/>
      <c r="C59" s="704"/>
      <c r="D59" s="706"/>
      <c r="E59" s="704"/>
      <c r="F59" s="706"/>
      <c r="G59" s="707"/>
    </row>
    <row r="60" spans="1:7">
      <c r="F60" s="187"/>
      <c r="G60" s="187"/>
    </row>
    <row r="61" spans="1:7">
      <c r="B61" s="290"/>
      <c r="C61" s="290"/>
      <c r="D61" s="290"/>
      <c r="E61" s="290"/>
      <c r="F61" s="290"/>
      <c r="G61" s="290"/>
    </row>
    <row r="62" spans="1:7">
      <c r="C62" s="185"/>
      <c r="F62" s="187"/>
      <c r="G62" s="187"/>
    </row>
    <row r="63" spans="1:7">
      <c r="F63" s="187"/>
      <c r="G63" s="187"/>
    </row>
    <row r="64" spans="1:7">
      <c r="F64" s="187"/>
      <c r="G64" s="187"/>
    </row>
    <row r="65" spans="6:7">
      <c r="F65" s="187"/>
      <c r="G65" s="187"/>
    </row>
    <row r="66" spans="6:7">
      <c r="F66" s="187"/>
      <c r="G66" s="187"/>
    </row>
    <row r="67" spans="6:7">
      <c r="F67" s="187"/>
      <c r="G67" s="187"/>
    </row>
    <row r="68" spans="6:7">
      <c r="F68" s="187"/>
      <c r="G68" s="187"/>
    </row>
    <row r="69" spans="6:7">
      <c r="F69" s="187"/>
      <c r="G69" s="187"/>
    </row>
    <row r="70" spans="6:7">
      <c r="F70" s="187"/>
      <c r="G70" s="187"/>
    </row>
    <row r="71" spans="6:7">
      <c r="F71" s="187"/>
      <c r="G71" s="187"/>
    </row>
    <row r="72" spans="6:7">
      <c r="F72" s="187"/>
      <c r="G72" s="187"/>
    </row>
    <row r="73" spans="6:7">
      <c r="F73" s="187"/>
      <c r="G73" s="187"/>
    </row>
    <row r="74" spans="6:7">
      <c r="F74" s="187"/>
      <c r="G74" s="187"/>
    </row>
    <row r="75" spans="6:7">
      <c r="F75" s="187"/>
      <c r="G75" s="187"/>
    </row>
    <row r="76" spans="6:7">
      <c r="F76" s="187"/>
      <c r="G76" s="187"/>
    </row>
    <row r="77" spans="6:7">
      <c r="F77" s="187"/>
      <c r="G77" s="187"/>
    </row>
    <row r="78" spans="6:7">
      <c r="F78" s="187"/>
      <c r="G78" s="187"/>
    </row>
    <row r="79" spans="6:7">
      <c r="F79" s="187"/>
      <c r="G79" s="187"/>
    </row>
    <row r="80" spans="6:7">
      <c r="F80" s="187"/>
      <c r="G80" s="187"/>
    </row>
    <row r="81" spans="6:7">
      <c r="F81" s="187"/>
      <c r="G81" s="187"/>
    </row>
    <row r="82" spans="6:7">
      <c r="F82" s="187"/>
      <c r="G82" s="187"/>
    </row>
    <row r="83" spans="6:7">
      <c r="F83" s="187"/>
      <c r="G83" s="187"/>
    </row>
    <row r="84" spans="6:7">
      <c r="F84" s="187"/>
      <c r="G84" s="187"/>
    </row>
    <row r="85" spans="6:7">
      <c r="F85" s="187"/>
      <c r="G85" s="187"/>
    </row>
    <row r="86" spans="6:7">
      <c r="F86" s="187"/>
      <c r="G86" s="187"/>
    </row>
    <row r="87" spans="6:7">
      <c r="F87" s="187"/>
      <c r="G87" s="187"/>
    </row>
    <row r="88" spans="6:7">
      <c r="F88" s="187"/>
      <c r="G88" s="187"/>
    </row>
    <row r="89" spans="6:7">
      <c r="F89" s="187"/>
      <c r="G89" s="187"/>
    </row>
    <row r="90" spans="6:7">
      <c r="F90" s="187"/>
      <c r="G90" s="187"/>
    </row>
    <row r="91" spans="6:7">
      <c r="F91" s="187"/>
      <c r="G91" s="187"/>
    </row>
    <row r="92" spans="6:7">
      <c r="F92" s="187"/>
      <c r="G92" s="187"/>
    </row>
    <row r="93" spans="6:7">
      <c r="F93" s="187"/>
      <c r="G93" s="187"/>
    </row>
    <row r="94" spans="6:7">
      <c r="F94" s="187"/>
      <c r="G94" s="187"/>
    </row>
    <row r="95" spans="6:7">
      <c r="F95" s="187"/>
      <c r="G95" s="187"/>
    </row>
    <row r="96" spans="6:7">
      <c r="F96" s="187"/>
      <c r="G96" s="187"/>
    </row>
    <row r="97" spans="6:7">
      <c r="F97" s="187"/>
      <c r="G97" s="187"/>
    </row>
    <row r="98" spans="6:7">
      <c r="F98" s="187"/>
      <c r="G98" s="187"/>
    </row>
    <row r="99" spans="6:7">
      <c r="F99" s="187"/>
      <c r="G99" s="187"/>
    </row>
    <row r="100" spans="6:7">
      <c r="F100" s="187"/>
      <c r="G100" s="187"/>
    </row>
    <row r="101" spans="6:7">
      <c r="F101" s="187"/>
      <c r="G101" s="187"/>
    </row>
    <row r="102" spans="6:7">
      <c r="F102" s="187"/>
      <c r="G102" s="187"/>
    </row>
    <row r="103" spans="6:7">
      <c r="F103" s="187"/>
      <c r="G103" s="187"/>
    </row>
    <row r="104" spans="6:7">
      <c r="F104" s="187"/>
      <c r="G104" s="187"/>
    </row>
    <row r="105" spans="6:7">
      <c r="F105" s="187"/>
      <c r="G105" s="187"/>
    </row>
    <row r="106" spans="6:7">
      <c r="F106" s="187"/>
      <c r="G106" s="187"/>
    </row>
    <row r="107" spans="6:7">
      <c r="F107" s="187"/>
      <c r="G107" s="187"/>
    </row>
    <row r="108" spans="6:7">
      <c r="F108" s="187"/>
      <c r="G108" s="187"/>
    </row>
    <row r="109" spans="6:7">
      <c r="F109" s="187"/>
      <c r="G109" s="187"/>
    </row>
    <row r="110" spans="6:7">
      <c r="F110" s="187"/>
      <c r="G110" s="187"/>
    </row>
    <row r="111" spans="6:7">
      <c r="F111" s="187"/>
      <c r="G111" s="187"/>
    </row>
    <row r="112" spans="6:7">
      <c r="F112" s="187"/>
      <c r="G112" s="187"/>
    </row>
    <row r="113" spans="6:7">
      <c r="F113" s="187"/>
      <c r="G113" s="187"/>
    </row>
    <row r="114" spans="6:7">
      <c r="F114" s="187"/>
      <c r="G114" s="187"/>
    </row>
    <row r="115" spans="6:7">
      <c r="F115" s="187"/>
      <c r="G115" s="187"/>
    </row>
    <row r="116" spans="6:7">
      <c r="F116" s="187"/>
      <c r="G116" s="187"/>
    </row>
    <row r="117" spans="6:7">
      <c r="F117" s="187"/>
      <c r="G117" s="187"/>
    </row>
    <row r="118" spans="6:7">
      <c r="F118" s="187"/>
      <c r="G118" s="187"/>
    </row>
    <row r="119" spans="6:7">
      <c r="F119" s="187"/>
      <c r="G119" s="187"/>
    </row>
    <row r="120" spans="6:7">
      <c r="F120" s="187"/>
      <c r="G120" s="187"/>
    </row>
    <row r="121" spans="6:7">
      <c r="F121" s="187"/>
      <c r="G121" s="187"/>
    </row>
    <row r="122" spans="6:7">
      <c r="F122" s="187"/>
      <c r="G122" s="187"/>
    </row>
    <row r="123" spans="6:7">
      <c r="F123" s="187"/>
      <c r="G123" s="187"/>
    </row>
    <row r="124" spans="6:7">
      <c r="F124" s="187"/>
      <c r="G124" s="187"/>
    </row>
    <row r="125" spans="6:7">
      <c r="F125" s="187"/>
      <c r="G125" s="187"/>
    </row>
    <row r="126" spans="6:7">
      <c r="F126" s="187"/>
      <c r="G126" s="187"/>
    </row>
    <row r="127" spans="6:7">
      <c r="F127" s="187"/>
      <c r="G127" s="187"/>
    </row>
    <row r="128" spans="6:7">
      <c r="F128" s="187"/>
      <c r="G128" s="187"/>
    </row>
    <row r="129" spans="6:7">
      <c r="F129" s="187"/>
      <c r="G129" s="187"/>
    </row>
    <row r="130" spans="6:7">
      <c r="F130" s="187"/>
      <c r="G130" s="187"/>
    </row>
    <row r="131" spans="6:7">
      <c r="F131" s="187"/>
      <c r="G131" s="187"/>
    </row>
    <row r="132" spans="6:7">
      <c r="F132" s="187"/>
      <c r="G132" s="187"/>
    </row>
    <row r="133" spans="6:7">
      <c r="F133" s="187"/>
      <c r="G133" s="187"/>
    </row>
    <row r="134" spans="6:7">
      <c r="F134" s="187"/>
      <c r="G134" s="187"/>
    </row>
    <row r="135" spans="6:7">
      <c r="F135" s="187"/>
      <c r="G135" s="187"/>
    </row>
    <row r="136" spans="6:7">
      <c r="F136" s="187"/>
      <c r="G136" s="187"/>
    </row>
    <row r="137" spans="6:7">
      <c r="F137" s="187"/>
      <c r="G137" s="187"/>
    </row>
    <row r="138" spans="6:7">
      <c r="F138" s="187"/>
      <c r="G138" s="187"/>
    </row>
    <row r="139" spans="6:7">
      <c r="F139" s="187"/>
      <c r="G139" s="187"/>
    </row>
    <row r="140" spans="6:7">
      <c r="F140" s="187"/>
      <c r="G140" s="187"/>
    </row>
    <row r="141" spans="6:7">
      <c r="F141" s="187"/>
      <c r="G141" s="187"/>
    </row>
    <row r="142" spans="6:7">
      <c r="F142" s="187"/>
      <c r="G142" s="187"/>
    </row>
    <row r="143" spans="6:7">
      <c r="F143" s="187"/>
      <c r="G143" s="187"/>
    </row>
    <row r="144" spans="6:7">
      <c r="F144" s="187"/>
      <c r="G144" s="187"/>
    </row>
    <row r="145" spans="6:7">
      <c r="F145" s="187"/>
      <c r="G145" s="187"/>
    </row>
  </sheetData>
  <customSheetViews>
    <customSheetView guid="{44B5F5DE-C96C-4269-969A-574D4EEEEEF5}" scale="130" showPageBreaks="1" view="pageBreakPreview" showRuler="0" topLeftCell="A28">
      <pane ySplit="19.59090909090909" topLeftCell="A283"/>
      <selection activeCell="E32" sqref="E32"/>
      <pageMargins left="0.74803149606299202" right="0.39370078740157499" top="0.74803149606299202" bottom="0.90551181102362199" header="0.511811023622047" footer="0.59055118110236204"/>
      <printOptions horizontalCentered="1"/>
      <pageSetup paperSize="9" firstPageNumber="53" fitToHeight="0" orientation="landscape" blackAndWhite="1" useFirstPageNumber="1" r:id="rId1"/>
      <headerFooter alignWithMargins="0">
        <oddHeader xml:space="preserve">&amp;C   </oddHeader>
        <oddFooter>&amp;C&amp;"Times New Roman,Bold"   Vol-I     -    &amp;P</oddFooter>
      </headerFooter>
    </customSheetView>
    <customSheetView guid="{51C53396-99BF-439E-80DF-007983187621}" showPageBreaks="1" printArea="1" view="pageBreakPreview" showRuler="0" topLeftCell="A25">
      <selection activeCell="L26" sqref="L26"/>
      <pageMargins left="0.74803149606299202" right="0.74803149606299202" top="0.74803149606299202" bottom="4.13" header="0.35" footer="3"/>
      <printOptions horizontalCentered="1"/>
      <pageSetup paperSize="9" fitToHeight="0"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selection activeCell="F304" sqref="F304"/>
      <pageMargins left="0.74803149606299202" right="0.39370078740157499" top="0.74803149606299202" bottom="0.90551181102362199" header="0.511811023622047" footer="0.59055118110236204"/>
      <printOptions horizontalCentered="1"/>
      <pageSetup paperSize="9" firstPageNumber="53" fitToHeight="0" orientation="landscape" blackAndWhite="1" useFirstPageNumber="1" r:id="rId3"/>
      <headerFooter alignWithMargins="0">
        <oddHeader xml:space="preserve">&amp;C   </oddHeader>
        <oddFooter>&amp;C&amp;"Times New Roman,Bold"   Vol-I     -    &amp;P</oddFooter>
      </headerFooter>
    </customSheetView>
    <customSheetView guid="{F7D04FF6-8BBF-4270-9EF9-DD67F24468EA}" scale="130" showPageBreaks="1" view="pageBreakPreview" showRuler="0" topLeftCell="B103">
      <pane ySplit="23.481481481481481" topLeftCell="A298"/>
      <selection activeCell="I123" sqref="I123"/>
      <pageMargins left="0.74803149606299202" right="0.39370078740157499" top="0.74803149606299202" bottom="0.90551181102362199" header="0.511811023622047" footer="0.59055118110236204"/>
      <printOptions horizontalCentered="1"/>
      <pageSetup paperSize="9" firstPageNumber="53" fitToHeight="0" orientation="landscape" blackAndWhite="1" useFirstPageNumber="1" r:id="rId4"/>
      <headerFooter alignWithMargins="0">
        <oddHeader xml:space="preserve">&amp;C   </oddHeader>
        <oddFooter>&amp;C&amp;"Times New Roman,Bold"   Vol-I     -    &amp;P</oddFooter>
      </headerFooter>
    </customSheetView>
    <customSheetView guid="{73C19A37-4EEB-4DC6-935E-CC3901B52293}" showPageBreaks="1" view="pageBreakPreview" showRuler="0">
      <selection activeCell="F304" sqref="F304"/>
      <pageMargins left="0.74803149606299202" right="0.39370078740157499" top="0.74803149606299202" bottom="0.90551181102362199" header="0.511811023622047" footer="0.59055118110236204"/>
      <printOptions horizontalCentered="1"/>
      <pageSetup paperSize="9" firstPageNumber="53" fitToHeight="0" orientation="landscape" blackAndWhite="1" useFirstPageNumber="1" r:id="rId5"/>
      <headerFooter alignWithMargins="0">
        <oddHeader xml:space="preserve">&amp;C   </oddHeader>
        <oddFooter>&amp;C&amp;"Times New Roman,Bold"   Vol-I     -    &amp;P</oddFooter>
      </headerFooter>
    </customSheetView>
    <customSheetView guid="{63DB0950-E90F-4380-862C-985B5EB19119}" showRuler="0" topLeftCell="A7">
      <selection activeCell="F10" sqref="F10"/>
      <pageMargins left="0.74803149606299202" right="0.39370078740157499" top="0.74803149606299202" bottom="0.90551181102362199" header="0.511811023622047" footer="0.59055118110236204"/>
      <printOptions horizontalCentered="1"/>
      <pageSetup paperSize="9" firstPageNumber="53" fitToHeight="0" orientation="portrait" blackAndWhite="1" useFirstPageNumber="1" r:id="rId6"/>
      <headerFooter alignWithMargins="0">
        <oddHeader xml:space="preserve">&amp;C   </oddHeader>
        <oddFooter>&amp;C&amp;"Times New Roman,Bold"   Vol-I     -    &amp;P</oddFooter>
      </headerFooter>
    </customSheetView>
    <customSheetView guid="{F13B090A-ECDA-4418-9F13-644A873400E7}" showPageBreaks="1" view="pageBreakPreview" showRuler="0">
      <selection activeCell="F304" sqref="F304"/>
      <pageMargins left="0.74803149606299202" right="0.39370078740157499" top="0.74803149606299202" bottom="0.90551181102362199" header="0.511811023622047" footer="0.59055118110236204"/>
      <printOptions horizontalCentered="1"/>
      <pageSetup paperSize="9" firstPageNumber="53" fitToHeight="0" orientation="landscape" blackAndWhite="1" useFirstPageNumber="1" r:id="rId7"/>
      <headerFooter alignWithMargins="0">
        <oddHeader xml:space="preserve">&amp;C   </oddHeader>
        <oddFooter>&amp;C&amp;"Times New Roman,Bold"   Vol-I     -    &amp;P</oddFooter>
      </headerFooter>
    </customSheetView>
    <customSheetView guid="{9AB94DEC-E115-4D58-A012-E99EA3B9CE7A}" showPageBreaks="1" printArea="1" view="pageBreakPreview" showRuler="0">
      <selection activeCell="C15" sqref="C15"/>
      <pageMargins left="0.74803149606299202" right="0.74803149606299202" top="0.74803149606299202" bottom="3.63" header="0.35" footer="3"/>
      <printOptions horizontalCentered="1"/>
      <pageSetup paperSize="9" firstPageNumber="6" fitToHeight="0" orientation="portrait" blackAndWhite="1" useFirstPageNumber="1" r:id="rId8"/>
      <headerFooter alignWithMargins="0">
        <oddHeader xml:space="preserve">&amp;C   </oddHeader>
        <oddFooter>&amp;C&amp;"Times New Roman,Bold"&amp;P</oddFooter>
      </headerFooter>
    </customSheetView>
  </customSheetViews>
  <mergeCells count="7">
    <mergeCell ref="A1:G1"/>
    <mergeCell ref="A4:G4"/>
    <mergeCell ref="B5:G5"/>
    <mergeCell ref="B52:G52"/>
    <mergeCell ref="B13:G13"/>
    <mergeCell ref="B14:D14"/>
    <mergeCell ref="A2:G2"/>
  </mergeCells>
  <phoneticPr fontId="15" type="noConversion"/>
  <printOptions horizontalCentered="1"/>
  <pageMargins left="0.74803149606299202" right="0.74803149606299202" top="0.74803149606299202" bottom="3.63" header="0.35" footer="3"/>
  <pageSetup paperSize="9" firstPageNumber="6" fitToHeight="0" orientation="portrait" blackAndWhite="1" useFirstPageNumber="1" r:id="rId9"/>
  <headerFooter alignWithMargins="0">
    <oddHeader xml:space="preserve">&amp;C   </oddHeader>
    <oddFooter>&amp;C&amp;"Times New Roman,Bold"&amp;P</oddFooter>
  </headerFooter>
</worksheet>
</file>

<file path=xl/worksheets/sheet8.xml><?xml version="1.0" encoding="utf-8"?>
<worksheet xmlns="http://schemas.openxmlformats.org/spreadsheetml/2006/main" xmlns:r="http://schemas.openxmlformats.org/officeDocument/2006/relationships">
  <sheetPr syncVertical="1" syncRef="A53" transitionEvaluation="1" codeName="Sheet8"/>
  <dimension ref="A1:I60"/>
  <sheetViews>
    <sheetView view="pageBreakPreview" topLeftCell="A53" zoomScale="125" zoomScaleNormal="145" zoomScaleSheetLayoutView="160" workbookViewId="0">
      <selection activeCell="I65" sqref="A59:I65"/>
    </sheetView>
  </sheetViews>
  <sheetFormatPr defaultColWidth="12.42578125" defaultRowHeight="12.75"/>
  <cols>
    <col min="1" max="1" width="6.42578125" style="307" customWidth="1"/>
    <col min="2" max="2" width="8.140625" style="308" customWidth="1"/>
    <col min="3" max="3" width="34.5703125" style="296" customWidth="1"/>
    <col min="4" max="4" width="7.140625" style="310" customWidth="1"/>
    <col min="5" max="5" width="8.140625" style="310" customWidth="1"/>
    <col min="6" max="6" width="10.42578125" style="296" customWidth="1"/>
    <col min="7" max="7" width="8.5703125" style="296" customWidth="1"/>
    <col min="8" max="8" width="3.5703125" style="394" customWidth="1"/>
    <col min="9" max="16384" width="12.42578125" style="296"/>
  </cols>
  <sheetData>
    <row r="1" spans="1:8" ht="13.5" customHeight="1">
      <c r="A1" s="1410" t="s">
        <v>392</v>
      </c>
      <c r="B1" s="1410"/>
      <c r="C1" s="1410"/>
      <c r="D1" s="1410"/>
      <c r="E1" s="1410"/>
      <c r="F1" s="1410"/>
      <c r="G1" s="1410"/>
    </row>
    <row r="2" spans="1:8" ht="13.5" customHeight="1">
      <c r="A2" s="1409" t="s">
        <v>393</v>
      </c>
      <c r="B2" s="1409"/>
      <c r="C2" s="1409"/>
      <c r="D2" s="1409"/>
      <c r="E2" s="1409"/>
      <c r="F2" s="1409"/>
      <c r="G2" s="1409"/>
    </row>
    <row r="3" spans="1:8" ht="13.5" customHeight="1">
      <c r="A3" s="297"/>
      <c r="B3" s="299"/>
      <c r="C3" s="297"/>
      <c r="D3" s="298"/>
      <c r="E3" s="298"/>
      <c r="F3" s="297"/>
      <c r="G3" s="297"/>
    </row>
    <row r="4" spans="1:8" ht="13.5" customHeight="1">
      <c r="A4" s="1396" t="s">
        <v>85</v>
      </c>
      <c r="B4" s="1396"/>
      <c r="C4" s="1396"/>
      <c r="D4" s="1396"/>
      <c r="E4" s="1396"/>
      <c r="F4" s="1396"/>
      <c r="G4" s="1396"/>
    </row>
    <row r="5" spans="1:8" ht="13.5" customHeight="1">
      <c r="A5" s="541"/>
      <c r="B5" s="1397"/>
      <c r="C5" s="1397"/>
      <c r="D5" s="1397"/>
      <c r="E5" s="1397"/>
      <c r="F5" s="1397"/>
      <c r="G5" s="1397"/>
    </row>
    <row r="6" spans="1:8" ht="13.5" customHeight="1">
      <c r="A6" s="541"/>
      <c r="B6" s="359"/>
      <c r="C6" s="359"/>
      <c r="D6" s="708"/>
      <c r="E6" s="709" t="s">
        <v>502</v>
      </c>
      <c r="F6" s="709" t="s">
        <v>503</v>
      </c>
      <c r="G6" s="709" t="s">
        <v>718</v>
      </c>
    </row>
    <row r="7" spans="1:8" ht="13.5" customHeight="1">
      <c r="A7" s="541"/>
      <c r="B7" s="711" t="s">
        <v>504</v>
      </c>
      <c r="C7" s="359" t="s">
        <v>774</v>
      </c>
      <c r="D7" s="712" t="s">
        <v>657</v>
      </c>
      <c r="E7" s="361">
        <v>1213598</v>
      </c>
      <c r="F7" s="361">
        <v>53800</v>
      </c>
      <c r="G7" s="361">
        <v>1267398</v>
      </c>
    </row>
    <row r="8" spans="1:8" ht="13.5" customHeight="1">
      <c r="A8" s="541"/>
      <c r="B8" s="711" t="s">
        <v>505</v>
      </c>
      <c r="C8" s="714" t="s">
        <v>506</v>
      </c>
      <c r="D8" s="715"/>
      <c r="E8" s="362"/>
      <c r="F8" s="362"/>
      <c r="G8" s="362"/>
    </row>
    <row r="9" spans="1:8" ht="13.5" customHeight="1">
      <c r="A9" s="541"/>
      <c r="B9" s="711"/>
      <c r="C9" s="714" t="s">
        <v>711</v>
      </c>
      <c r="D9" s="715" t="s">
        <v>657</v>
      </c>
      <c r="E9" s="362">
        <f>G39</f>
        <v>35304</v>
      </c>
      <c r="F9" s="717">
        <f>G52</f>
        <v>1867</v>
      </c>
      <c r="G9" s="362">
        <f>SUM(E9:F9)</f>
        <v>37171</v>
      </c>
    </row>
    <row r="10" spans="1:8" ht="13.5" customHeight="1">
      <c r="A10" s="541"/>
      <c r="B10" s="718" t="s">
        <v>656</v>
      </c>
      <c r="C10" s="359" t="s">
        <v>673</v>
      </c>
      <c r="D10" s="719" t="s">
        <v>657</v>
      </c>
      <c r="E10" s="720">
        <f>SUM(E7:E9)</f>
        <v>1248902</v>
      </c>
      <c r="F10" s="720">
        <f>SUM(F7:F9)</f>
        <v>55667</v>
      </c>
      <c r="G10" s="720">
        <f>SUM(E10:F10)</f>
        <v>1304569</v>
      </c>
    </row>
    <row r="11" spans="1:8" ht="13.5" customHeight="1">
      <c r="A11" s="541"/>
      <c r="B11" s="711"/>
      <c r="C11" s="359"/>
      <c r="D11" s="360"/>
      <c r="E11" s="360"/>
      <c r="F11" s="712"/>
      <c r="G11" s="360"/>
    </row>
    <row r="12" spans="1:8" ht="13.5" customHeight="1">
      <c r="A12" s="541"/>
      <c r="B12" s="711" t="s">
        <v>546</v>
      </c>
      <c r="C12" s="359" t="s">
        <v>547</v>
      </c>
      <c r="D12" s="359"/>
      <c r="E12" s="359"/>
      <c r="F12" s="723"/>
      <c r="G12" s="359"/>
    </row>
    <row r="13" spans="1:8" ht="13.5" customHeight="1" thickBot="1">
      <c r="A13" s="725"/>
      <c r="B13" s="1394" t="s">
        <v>129</v>
      </c>
      <c r="C13" s="1394"/>
      <c r="D13" s="1394"/>
      <c r="E13" s="1394"/>
      <c r="F13" s="1394"/>
      <c r="G13" s="1394"/>
    </row>
    <row r="14" spans="1:8" ht="13.5" customHeight="1" thickTop="1" thickBot="1">
      <c r="A14" s="725"/>
      <c r="B14" s="1399" t="s">
        <v>557</v>
      </c>
      <c r="C14" s="1399"/>
      <c r="D14" s="1399"/>
      <c r="E14" s="696" t="s">
        <v>658</v>
      </c>
      <c r="F14" s="696" t="s">
        <v>558</v>
      </c>
      <c r="G14" s="729" t="s">
        <v>718</v>
      </c>
    </row>
    <row r="15" spans="1:8" s="306" customFormat="1" ht="13.5" customHeight="1" thickTop="1">
      <c r="A15" s="302"/>
      <c r="B15" s="303"/>
      <c r="C15" s="304"/>
      <c r="D15" s="305"/>
      <c r="E15" s="305"/>
      <c r="F15" s="305"/>
      <c r="G15" s="305"/>
      <c r="H15" s="1080"/>
    </row>
    <row r="16" spans="1:8" ht="13.5" customHeight="1">
      <c r="C16" s="309" t="s">
        <v>660</v>
      </c>
      <c r="F16" s="310"/>
      <c r="G16" s="310"/>
    </row>
    <row r="17" spans="1:8" ht="13.5" customHeight="1">
      <c r="A17" s="806" t="s">
        <v>661</v>
      </c>
      <c r="B17" s="807">
        <v>2406</v>
      </c>
      <c r="C17" s="808" t="s">
        <v>394</v>
      </c>
      <c r="D17" s="809"/>
      <c r="E17" s="809"/>
      <c r="F17" s="809"/>
      <c r="G17" s="809"/>
      <c r="H17" s="1081"/>
    </row>
    <row r="18" spans="1:8" ht="13.5" customHeight="1">
      <c r="A18" s="806"/>
      <c r="B18" s="810">
        <v>1</v>
      </c>
      <c r="C18" s="811" t="s">
        <v>395</v>
      </c>
      <c r="D18" s="809"/>
      <c r="E18" s="809"/>
      <c r="F18" s="809"/>
      <c r="G18" s="809"/>
      <c r="H18" s="1081"/>
    </row>
    <row r="19" spans="1:8" ht="25.5">
      <c r="A19" s="685"/>
      <c r="B19" s="821">
        <v>1.101</v>
      </c>
      <c r="C19" s="808" t="s">
        <v>42</v>
      </c>
      <c r="D19" s="809"/>
      <c r="E19" s="809"/>
      <c r="F19" s="809"/>
      <c r="G19" s="809"/>
      <c r="H19" s="1081"/>
    </row>
    <row r="20" spans="1:8" ht="13.5" customHeight="1">
      <c r="A20" s="685"/>
      <c r="B20" s="836">
        <v>66</v>
      </c>
      <c r="C20" s="824" t="s">
        <v>43</v>
      </c>
      <c r="D20" s="809"/>
      <c r="E20" s="809"/>
      <c r="F20" s="809"/>
      <c r="G20" s="809"/>
      <c r="H20" s="1081"/>
    </row>
    <row r="21" spans="1:8" ht="13.5" customHeight="1">
      <c r="A21" s="685"/>
      <c r="B21" s="1362">
        <v>44</v>
      </c>
      <c r="C21" s="1363" t="s">
        <v>663</v>
      </c>
      <c r="D21" s="1364"/>
      <c r="E21" s="1364"/>
      <c r="F21" s="1364"/>
      <c r="G21" s="1364"/>
      <c r="H21" s="1081"/>
    </row>
    <row r="22" spans="1:8" ht="25.5">
      <c r="A22" s="830"/>
      <c r="B22" s="1365" t="s">
        <v>675</v>
      </c>
      <c r="C22" s="1366" t="s">
        <v>307</v>
      </c>
      <c r="D22" s="1367"/>
      <c r="E22" s="1368">
        <v>27600</v>
      </c>
      <c r="F22" s="1369">
        <v>0</v>
      </c>
      <c r="G22" s="1370">
        <f>SUM(E22:F22)</f>
        <v>27600</v>
      </c>
      <c r="H22" s="1082" t="s">
        <v>417</v>
      </c>
    </row>
    <row r="23" spans="1:8" ht="13.5" customHeight="1">
      <c r="A23" s="806" t="s">
        <v>656</v>
      </c>
      <c r="B23" s="1371">
        <v>44</v>
      </c>
      <c r="C23" s="1366" t="s">
        <v>663</v>
      </c>
      <c r="D23" s="1368"/>
      <c r="E23" s="1372">
        <f>SUM(E22:E22)</f>
        <v>27600</v>
      </c>
      <c r="F23" s="1373">
        <f>SUM(F22:F22)</f>
        <v>0</v>
      </c>
      <c r="G23" s="1372">
        <f>SUM(G22:G22)</f>
        <v>27600</v>
      </c>
      <c r="H23" s="1082"/>
    </row>
    <row r="24" spans="1:8" ht="13.5" customHeight="1">
      <c r="A24" s="806"/>
      <c r="B24" s="1371"/>
      <c r="C24" s="1366"/>
      <c r="D24" s="1374"/>
      <c r="E24" s="1375"/>
      <c r="F24" s="1374"/>
      <c r="G24" s="1374"/>
      <c r="H24" s="1083"/>
    </row>
    <row r="25" spans="1:8" ht="13.5" customHeight="1">
      <c r="A25" s="806"/>
      <c r="B25" s="836">
        <v>67</v>
      </c>
      <c r="C25" s="811" t="s">
        <v>410</v>
      </c>
      <c r="D25" s="812"/>
      <c r="E25" s="812"/>
      <c r="F25" s="820"/>
      <c r="G25" s="820"/>
      <c r="H25" s="1083"/>
    </row>
    <row r="26" spans="1:8" ht="25.5">
      <c r="A26" s="685"/>
      <c r="B26" s="823" t="s">
        <v>90</v>
      </c>
      <c r="C26" s="824" t="s">
        <v>411</v>
      </c>
      <c r="D26" s="815"/>
      <c r="E26" s="1028">
        <v>7703</v>
      </c>
      <c r="F26" s="817">
        <v>0</v>
      </c>
      <c r="G26" s="826">
        <f>SUM(E26:F26)</f>
        <v>7703</v>
      </c>
      <c r="H26" s="1082" t="s">
        <v>759</v>
      </c>
    </row>
    <row r="27" spans="1:8" ht="13.5" customHeight="1">
      <c r="A27" s="806" t="s">
        <v>656</v>
      </c>
      <c r="B27" s="830">
        <v>67</v>
      </c>
      <c r="C27" s="811" t="s">
        <v>410</v>
      </c>
      <c r="D27" s="815"/>
      <c r="E27" s="843">
        <f>SUM(E26:E26)</f>
        <v>7703</v>
      </c>
      <c r="F27" s="840">
        <f>SUM(F26:F26)</f>
        <v>0</v>
      </c>
      <c r="G27" s="843">
        <f>SUM(G26:G26)</f>
        <v>7703</v>
      </c>
      <c r="H27" s="1082"/>
    </row>
    <row r="28" spans="1:8" ht="25.5">
      <c r="A28" s="806" t="s">
        <v>656</v>
      </c>
      <c r="B28" s="813">
        <v>1.101</v>
      </c>
      <c r="C28" s="808" t="s">
        <v>42</v>
      </c>
      <c r="D28" s="1009"/>
      <c r="E28" s="818">
        <f>E27</f>
        <v>7703</v>
      </c>
      <c r="F28" s="12">
        <f>F27</f>
        <v>0</v>
      </c>
      <c r="G28" s="818">
        <f>G27</f>
        <v>7703</v>
      </c>
      <c r="H28" s="1084"/>
    </row>
    <row r="29" spans="1:8" ht="13.5" customHeight="1">
      <c r="A29" s="806" t="s">
        <v>656</v>
      </c>
      <c r="B29" s="810">
        <v>1</v>
      </c>
      <c r="C29" s="811" t="s">
        <v>395</v>
      </c>
      <c r="D29" s="1009"/>
      <c r="E29" s="819">
        <f>E27+E23</f>
        <v>35303</v>
      </c>
      <c r="F29" s="829">
        <f>F27+F23</f>
        <v>0</v>
      </c>
      <c r="G29" s="819">
        <f>G27+G23</f>
        <v>35303</v>
      </c>
      <c r="H29" s="1084"/>
    </row>
    <row r="30" spans="1:8" ht="13.5" customHeight="1">
      <c r="A30" s="806"/>
      <c r="B30" s="810"/>
      <c r="C30" s="811"/>
      <c r="D30" s="1009"/>
      <c r="E30" s="1039"/>
      <c r="F30" s="1039"/>
      <c r="G30" s="1039"/>
      <c r="H30" s="1084"/>
    </row>
    <row r="31" spans="1:8" ht="13.5" customHeight="1">
      <c r="A31" s="806"/>
      <c r="B31" s="810">
        <v>2</v>
      </c>
      <c r="C31" s="811" t="s">
        <v>376</v>
      </c>
      <c r="D31" s="812"/>
      <c r="E31" s="809"/>
      <c r="F31" s="809"/>
      <c r="G31" s="809"/>
      <c r="H31" s="1083"/>
    </row>
    <row r="32" spans="1:8" ht="13.5" customHeight="1">
      <c r="A32" s="806"/>
      <c r="B32" s="813">
        <v>2.11</v>
      </c>
      <c r="C32" s="808" t="s">
        <v>377</v>
      </c>
      <c r="D32" s="812"/>
      <c r="E32" s="812"/>
      <c r="F32" s="812"/>
      <c r="G32" s="812"/>
      <c r="H32" s="1083"/>
    </row>
    <row r="33" spans="1:8" ht="13.5" customHeight="1">
      <c r="A33" s="806"/>
      <c r="B33" s="846">
        <v>0.46</v>
      </c>
      <c r="C33" s="811" t="s">
        <v>669</v>
      </c>
      <c r="D33" s="820"/>
      <c r="E33" s="820"/>
      <c r="F33" s="820"/>
      <c r="G33" s="820"/>
      <c r="H33" s="1085"/>
    </row>
    <row r="34" spans="1:8" ht="25.5">
      <c r="A34" s="806"/>
      <c r="B34" s="814" t="s">
        <v>457</v>
      </c>
      <c r="C34" s="811" t="s">
        <v>458</v>
      </c>
      <c r="D34" s="815"/>
      <c r="E34" s="1092">
        <v>1</v>
      </c>
      <c r="F34" s="1093">
        <v>0</v>
      </c>
      <c r="G34" s="1094">
        <f>SUM(E34:F34)</f>
        <v>1</v>
      </c>
      <c r="H34" s="1082" t="s">
        <v>759</v>
      </c>
    </row>
    <row r="35" spans="1:8" ht="13.5" customHeight="1">
      <c r="A35" s="1040" t="s">
        <v>656</v>
      </c>
      <c r="B35" s="1121">
        <v>0.46</v>
      </c>
      <c r="C35" s="838" t="s">
        <v>669</v>
      </c>
      <c r="D35" s="1090"/>
      <c r="E35" s="1090">
        <f>SUM(E34:E34)</f>
        <v>1</v>
      </c>
      <c r="F35" s="1091">
        <f>SUM(F34:F34)</f>
        <v>0</v>
      </c>
      <c r="G35" s="1090">
        <f>SUM(G34:G34)</f>
        <v>1</v>
      </c>
      <c r="H35" s="1082"/>
    </row>
    <row r="36" spans="1:8">
      <c r="A36" s="806" t="s">
        <v>656</v>
      </c>
      <c r="B36" s="813">
        <v>2.11</v>
      </c>
      <c r="C36" s="808" t="s">
        <v>377</v>
      </c>
      <c r="D36" s="1009"/>
      <c r="E36" s="819">
        <f t="shared" ref="E36:G37" si="0">E35</f>
        <v>1</v>
      </c>
      <c r="F36" s="13">
        <f t="shared" si="0"/>
        <v>0</v>
      </c>
      <c r="G36" s="819">
        <f t="shared" si="0"/>
        <v>1</v>
      </c>
      <c r="H36" s="1084"/>
    </row>
    <row r="37" spans="1:8">
      <c r="A37" s="806" t="s">
        <v>656</v>
      </c>
      <c r="B37" s="810">
        <v>2</v>
      </c>
      <c r="C37" s="811" t="s">
        <v>507</v>
      </c>
      <c r="D37" s="1009"/>
      <c r="E37" s="818">
        <f t="shared" si="0"/>
        <v>1</v>
      </c>
      <c r="F37" s="12">
        <f t="shared" si="0"/>
        <v>0</v>
      </c>
      <c r="G37" s="818">
        <f t="shared" si="0"/>
        <v>1</v>
      </c>
      <c r="H37" s="1084"/>
    </row>
    <row r="38" spans="1:8">
      <c r="A38" s="806" t="s">
        <v>656</v>
      </c>
      <c r="B38" s="807">
        <v>2406</v>
      </c>
      <c r="C38" s="808" t="s">
        <v>394</v>
      </c>
      <c r="D38" s="818"/>
      <c r="E38" s="819">
        <f>E37+E29</f>
        <v>35304</v>
      </c>
      <c r="F38" s="13">
        <f>F37+F29</f>
        <v>0</v>
      </c>
      <c r="G38" s="819">
        <f>G37+G29</f>
        <v>35304</v>
      </c>
      <c r="H38" s="1084"/>
    </row>
    <row r="39" spans="1:8">
      <c r="A39" s="833" t="s">
        <v>656</v>
      </c>
      <c r="B39" s="834"/>
      <c r="C39" s="835" t="s">
        <v>660</v>
      </c>
      <c r="D39" s="819"/>
      <c r="E39" s="991">
        <f>E38</f>
        <v>35304</v>
      </c>
      <c r="F39" s="13">
        <f>F38</f>
        <v>0</v>
      </c>
      <c r="G39" s="991">
        <f>G38</f>
        <v>35304</v>
      </c>
      <c r="H39" s="1086"/>
    </row>
    <row r="40" spans="1:8">
      <c r="A40" s="806"/>
      <c r="B40" s="830"/>
      <c r="C40" s="808"/>
      <c r="D40" s="820"/>
      <c r="E40" s="992"/>
      <c r="F40" s="992"/>
      <c r="G40" s="992"/>
      <c r="H40" s="1087"/>
    </row>
    <row r="41" spans="1:8">
      <c r="A41" s="685"/>
      <c r="B41" s="836"/>
      <c r="C41" s="822" t="s">
        <v>613</v>
      </c>
      <c r="D41" s="820"/>
      <c r="E41" s="820"/>
      <c r="F41" s="820"/>
      <c r="G41" s="820"/>
      <c r="H41" s="1085"/>
    </row>
    <row r="42" spans="1:8">
      <c r="A42" s="685" t="s">
        <v>661</v>
      </c>
      <c r="B42" s="837">
        <v>4406</v>
      </c>
      <c r="C42" s="822" t="s">
        <v>517</v>
      </c>
      <c r="D42" s="809"/>
      <c r="E42" s="809"/>
      <c r="F42" s="809"/>
      <c r="G42" s="809"/>
      <c r="H42" s="1083"/>
    </row>
    <row r="43" spans="1:8">
      <c r="A43" s="806"/>
      <c r="B43" s="810">
        <v>1</v>
      </c>
      <c r="C43" s="811" t="s">
        <v>395</v>
      </c>
      <c r="D43" s="812"/>
      <c r="E43" s="812"/>
      <c r="F43" s="812"/>
      <c r="G43" s="812"/>
      <c r="H43" s="1083"/>
    </row>
    <row r="44" spans="1:8" ht="25.5">
      <c r="A44" s="806"/>
      <c r="B44" s="813">
        <v>1.101</v>
      </c>
      <c r="C44" s="808" t="s">
        <v>42</v>
      </c>
      <c r="D44" s="820"/>
      <c r="E44" s="820"/>
      <c r="F44" s="820"/>
      <c r="G44" s="820"/>
      <c r="H44" s="1085"/>
    </row>
    <row r="45" spans="1:8">
      <c r="A45" s="806"/>
      <c r="B45" s="825" t="s">
        <v>518</v>
      </c>
      <c r="C45" s="811" t="s">
        <v>43</v>
      </c>
      <c r="D45" s="820"/>
      <c r="E45" s="820"/>
      <c r="F45" s="820"/>
      <c r="G45" s="820"/>
      <c r="H45" s="1085"/>
    </row>
    <row r="46" spans="1:8">
      <c r="A46" s="806"/>
      <c r="B46" s="825" t="s">
        <v>424</v>
      </c>
      <c r="C46" s="811" t="s">
        <v>409</v>
      </c>
      <c r="D46" s="820"/>
      <c r="E46" s="820"/>
      <c r="F46" s="820"/>
      <c r="G46" s="820"/>
      <c r="H46" s="1085"/>
    </row>
    <row r="47" spans="1:8" ht="25.5">
      <c r="A47" s="806"/>
      <c r="B47" s="832" t="s">
        <v>10</v>
      </c>
      <c r="C47" s="811" t="s">
        <v>11</v>
      </c>
      <c r="D47" s="1009"/>
      <c r="E47" s="1009">
        <v>1867</v>
      </c>
      <c r="F47" s="816">
        <v>0</v>
      </c>
      <c r="G47" s="1009">
        <f>SUM(E47:F47)</f>
        <v>1867</v>
      </c>
      <c r="H47" s="1084" t="s">
        <v>759</v>
      </c>
    </row>
    <row r="48" spans="1:8">
      <c r="A48" s="806" t="s">
        <v>656</v>
      </c>
      <c r="B48" s="825" t="s">
        <v>518</v>
      </c>
      <c r="C48" s="811" t="s">
        <v>43</v>
      </c>
      <c r="D48" s="1009"/>
      <c r="E48" s="819">
        <f t="shared" ref="E48:G50" si="1">E47</f>
        <v>1867</v>
      </c>
      <c r="F48" s="1038">
        <f t="shared" si="1"/>
        <v>0</v>
      </c>
      <c r="G48" s="819">
        <f t="shared" si="1"/>
        <v>1867</v>
      </c>
      <c r="H48" s="1084"/>
    </row>
    <row r="49" spans="1:9" ht="25.5">
      <c r="A49" s="806" t="s">
        <v>656</v>
      </c>
      <c r="B49" s="813">
        <v>1.101</v>
      </c>
      <c r="C49" s="808" t="s">
        <v>42</v>
      </c>
      <c r="D49" s="1009"/>
      <c r="E49" s="818">
        <f t="shared" si="1"/>
        <v>1867</v>
      </c>
      <c r="F49" s="1093">
        <f t="shared" si="1"/>
        <v>0</v>
      </c>
      <c r="G49" s="818">
        <f t="shared" si="1"/>
        <v>1867</v>
      </c>
      <c r="H49" s="1084"/>
    </row>
    <row r="50" spans="1:9">
      <c r="A50" s="806" t="s">
        <v>656</v>
      </c>
      <c r="B50" s="810">
        <v>1</v>
      </c>
      <c r="C50" s="811" t="s">
        <v>395</v>
      </c>
      <c r="D50" s="1009"/>
      <c r="E50" s="818">
        <f t="shared" si="1"/>
        <v>1867</v>
      </c>
      <c r="F50" s="12">
        <f t="shared" si="1"/>
        <v>0</v>
      </c>
      <c r="G50" s="818">
        <f t="shared" si="1"/>
        <v>1867</v>
      </c>
      <c r="H50" s="1084"/>
    </row>
    <row r="51" spans="1:9">
      <c r="A51" s="685" t="s">
        <v>656</v>
      </c>
      <c r="B51" s="837">
        <v>4406</v>
      </c>
      <c r="C51" s="822" t="s">
        <v>517</v>
      </c>
      <c r="D51" s="818"/>
      <c r="E51" s="818">
        <f t="shared" ref="E51:G52" si="2">E50</f>
        <v>1867</v>
      </c>
      <c r="F51" s="12">
        <f t="shared" si="2"/>
        <v>0</v>
      </c>
      <c r="G51" s="818">
        <f t="shared" si="2"/>
        <v>1867</v>
      </c>
      <c r="H51" s="1084"/>
    </row>
    <row r="52" spans="1:9">
      <c r="A52" s="833" t="s">
        <v>656</v>
      </c>
      <c r="B52" s="834"/>
      <c r="C52" s="835" t="s">
        <v>613</v>
      </c>
      <c r="D52" s="826"/>
      <c r="E52" s="826">
        <f t="shared" si="2"/>
        <v>1867</v>
      </c>
      <c r="F52" s="36">
        <f t="shared" si="2"/>
        <v>0</v>
      </c>
      <c r="G52" s="826">
        <f t="shared" si="2"/>
        <v>1867</v>
      </c>
      <c r="H52" s="1084"/>
    </row>
    <row r="53" spans="1:9">
      <c r="A53" s="833" t="s">
        <v>656</v>
      </c>
      <c r="B53" s="834"/>
      <c r="C53" s="835" t="s">
        <v>657</v>
      </c>
      <c r="D53" s="842"/>
      <c r="E53" s="842">
        <f>E52+E39</f>
        <v>37171</v>
      </c>
      <c r="F53" s="13">
        <f>F52+F39</f>
        <v>0</v>
      </c>
      <c r="G53" s="842">
        <f>G52+G39</f>
        <v>37171</v>
      </c>
      <c r="H53" s="1088"/>
    </row>
    <row r="54" spans="1:9">
      <c r="A54" s="806"/>
      <c r="B54" s="921" t="s">
        <v>12</v>
      </c>
      <c r="C54" s="1089"/>
      <c r="D54" s="820"/>
      <c r="E54" s="820"/>
      <c r="F54" s="820"/>
      <c r="G54" s="820"/>
      <c r="H54" s="1088"/>
    </row>
    <row r="55" spans="1:9" ht="26.1" customHeight="1">
      <c r="A55" s="296"/>
      <c r="B55" s="1408" t="s">
        <v>13</v>
      </c>
      <c r="C55" s="1408"/>
      <c r="D55" s="1408"/>
      <c r="E55" s="1408"/>
      <c r="F55" s="1408"/>
      <c r="G55" s="1408"/>
      <c r="H55" s="986"/>
      <c r="I55" s="986"/>
    </row>
    <row r="58" spans="1:9" ht="13.5" thickBot="1"/>
    <row r="59" spans="1:9" ht="13.5" thickTop="1">
      <c r="B59" s="705"/>
      <c r="C59" s="705"/>
      <c r="D59" s="728"/>
      <c r="E59" s="705"/>
      <c r="F59" s="728"/>
      <c r="G59" s="741"/>
    </row>
    <row r="60" spans="1:9">
      <c r="E60" s="990"/>
    </row>
  </sheetData>
  <customSheetViews>
    <customSheetView guid="{44B5F5DE-C96C-4269-969A-574D4EEEEEF5}" showPageBreaks="1" view="pageBreakPreview" showRuler="0" topLeftCell="A37">
      <selection activeCell="G48" activeCellId="3" sqref="G22 G26 G35 G48"/>
      <pageMargins left="0.74803149606299202" right="0.39370078740157499" top="0.74803149606299202" bottom="0.90551181102362199" header="0.511811023622047" footer="0.59055118110236204"/>
      <printOptions horizontalCentered="1"/>
      <pageSetup paperSize="9" orientation="landscape" blackAndWhite="1" useFirstPageNumber="1" r:id="rId1"/>
      <headerFooter alignWithMargins="0">
        <oddHeader xml:space="preserve">&amp;C   </oddHeader>
        <oddFooter>&amp;C&amp;"Times New Roman,Bold"   Vol-II    -    &amp;P</oddFooter>
      </headerFooter>
    </customSheetView>
    <customSheetView guid="{51C53396-99BF-439E-80DF-007983187621}" showPageBreaks="1" printArea="1" view="pageBreakPreview" showRuler="0" topLeftCell="A25">
      <selection activeCell="C31" sqref="C31"/>
      <pageMargins left="0.74803149606299202" right="0.74803149606299202" top="0.74803149606299202" bottom="4.13" header="0.35" footer="3"/>
      <printOptions horizontalCentered="1"/>
      <pageSetup paperSize="9"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B1">
      <selection activeCell="F18" sqref="F18"/>
      <pageMargins left="0.74803149606299202" right="0.39370078740157499" top="0.74803149606299202" bottom="0.90551181102362199" header="0.511811023622047" footer="0.59055118110236204"/>
      <printOptions horizontalCentered="1"/>
      <pageSetup paperSize="9" orientation="landscape" blackAndWhite="1" useFirstPageNumber="1" r:id="rId3"/>
      <headerFooter alignWithMargins="0">
        <oddHeader xml:space="preserve">&amp;C   </oddHeader>
        <oddFooter>&amp;C&amp;"Times New Roman,Bold"   Vol-II    -    &amp;P</oddFooter>
      </headerFooter>
    </customSheetView>
    <customSheetView guid="{F7D04FF6-8BBF-4270-9EF9-DD67F24468EA}" showPageBreaks="1" view="pageBreakPreview" showRuler="0" topLeftCell="A529">
      <selection activeCell="B563" sqref="B563:G564"/>
      <pageMargins left="0.74803149606299202" right="0.39370078740157499" top="0.74803149606299202" bottom="0.90551181102362199" header="0.511811023622047" footer="0.59055118110236204"/>
      <printOptions horizontalCentered="1"/>
      <pageSetup paperSize="9" orientation="landscape" blackAndWhite="1" useFirstPageNumber="1" r:id="rId4"/>
      <headerFooter alignWithMargins="0">
        <oddHeader xml:space="preserve">&amp;C   </oddHeader>
        <oddFooter>&amp;C&amp;"Times New Roman,Bold"   Vol-II    -    &amp;P</oddFooter>
      </headerFooter>
    </customSheetView>
    <customSheetView guid="{73C19A37-4EEB-4DC6-935E-CC3901B52293}" showPageBreaks="1" view="pageBreakPreview" showRuler="0" topLeftCell="B1">
      <selection activeCell="F18" sqref="F18"/>
      <pageMargins left="0.74803149606299202" right="0.39370078740157499" top="0.74803149606299202" bottom="0.90551181102362199" header="0.511811023622047" footer="0.59055118110236204"/>
      <printOptions horizontalCentered="1"/>
      <pageSetup paperSize="9" orientation="landscape" blackAndWhite="1" useFirstPageNumber="1" r:id="rId5"/>
      <headerFooter alignWithMargins="0">
        <oddHeader xml:space="preserve">&amp;C   </oddHeader>
        <oddFooter>&amp;C&amp;"Times New Roman,Bold"   Vol-II    -    &amp;P</oddFooter>
      </headerFooter>
    </customSheetView>
    <customSheetView guid="{63DB0950-E90F-4380-862C-985B5EB19119}" scale="175" showPageBreaks="1" view="pageBreakPreview" showRuler="0" topLeftCell="B1">
      <selection activeCell="B29" sqref="A29:IV31"/>
      <pageMargins left="0.74803149606299202" right="0.39370078740157499" top="0.74803149606299202" bottom="0.90551181102362199" header="0.511811023622047" footer="0.59055118110236204"/>
      <printOptions horizontalCentered="1"/>
      <pageSetup paperSize="9" orientation="landscape" blackAndWhite="1" useFirstPageNumber="1" r:id="rId6"/>
      <headerFooter alignWithMargins="0">
        <oddHeader xml:space="preserve">&amp;C   </oddHeader>
        <oddFooter>&amp;C&amp;"Times New Roman,Bold"   Vol-II    -    &amp;P</oddFooter>
      </headerFooter>
    </customSheetView>
    <customSheetView guid="{F13B090A-ECDA-4418-9F13-644A873400E7}" showPageBreaks="1" view="pageBreakPreview" showRuler="0" topLeftCell="B1">
      <selection activeCell="F18" sqref="F18"/>
      <pageMargins left="0.74803149606299202" right="0.39370078740157499" top="0.74803149606299202" bottom="0.90551181102362199" header="0.511811023622047" footer="0.59055118110236204"/>
      <printOptions horizontalCentered="1"/>
      <pageSetup paperSize="9" orientation="landscape" blackAndWhite="1" useFirstPageNumber="1" r:id="rId7"/>
      <headerFooter alignWithMargins="0">
        <oddHeader xml:space="preserve">&amp;C   </oddHeader>
        <oddFooter>&amp;C&amp;"Times New Roman,Bold"   Vol-II    -    &amp;P</oddFooter>
      </headerFooter>
    </customSheetView>
    <customSheetView guid="{9AB94DEC-E115-4D58-A012-E99EA3B9CE7A}" showPageBreaks="1" view="pageBreakPreview" showRuler="0" topLeftCell="A37">
      <selection activeCell="D54" sqref="D54"/>
      <pageMargins left="0.74803149606299202" right="0.74803149606299202" top="0.74803149606299202" bottom="3.63" header="0.35" footer="3"/>
      <printOptions horizontalCentered="1"/>
      <pageSetup paperSize="9" firstPageNumber="8" orientation="portrait" blackAndWhite="1" useFirstPageNumber="1" r:id="rId8"/>
      <headerFooter alignWithMargins="0">
        <oddHeader xml:space="preserve">&amp;C   </oddHeader>
        <oddFooter>&amp;C&amp;"Times New Roman,Bold"&amp;P</oddFooter>
      </headerFooter>
    </customSheetView>
  </customSheetViews>
  <mergeCells count="7">
    <mergeCell ref="B55:G55"/>
    <mergeCell ref="B14:D14"/>
    <mergeCell ref="A2:G2"/>
    <mergeCell ref="A1:G1"/>
    <mergeCell ref="A4:G4"/>
    <mergeCell ref="B5:G5"/>
    <mergeCell ref="B13:G13"/>
  </mergeCells>
  <phoneticPr fontId="25" type="noConversion"/>
  <printOptions horizontalCentered="1"/>
  <pageMargins left="0.74803149606299202" right="0.74803149606299202" top="0.74803149606299202" bottom="3.63" header="0.35" footer="3"/>
  <pageSetup paperSize="9" firstPageNumber="8" orientation="portrait" blackAndWhite="1" useFirstPageNumber="1" r:id="rId9"/>
  <headerFooter alignWithMargins="0">
    <oddHeader xml:space="preserve">&amp;C   </oddHeader>
    <oddFooter>&amp;C&amp;"Times New Roman,Bold"&amp;P</oddFooter>
  </headerFooter>
  <legacyDrawing r:id="rId10"/>
</worksheet>
</file>

<file path=xl/worksheets/sheet9.xml><?xml version="1.0" encoding="utf-8"?>
<worksheet xmlns="http://schemas.openxmlformats.org/spreadsheetml/2006/main" xmlns:r="http://schemas.openxmlformats.org/officeDocument/2006/relationships">
  <sheetPr syncVertical="1" syncRef="A41" transitionEvaluation="1" codeName="Sheet11"/>
  <dimension ref="A1:H49"/>
  <sheetViews>
    <sheetView view="pageBreakPreview" topLeftCell="A41" zoomScale="85" zoomScaleNormal="130" zoomScaleSheetLayoutView="100" workbookViewId="0">
      <selection activeCell="I41" sqref="I1:N41"/>
    </sheetView>
  </sheetViews>
  <sheetFormatPr defaultColWidth="11" defaultRowHeight="12.75"/>
  <cols>
    <col min="1" max="1" width="6.42578125" style="349" customWidth="1"/>
    <col min="2" max="2" width="8.140625" style="350" customWidth="1"/>
    <col min="3" max="3" width="34.5703125" style="351" customWidth="1"/>
    <col min="4" max="4" width="7.140625" style="343" customWidth="1"/>
    <col min="5" max="5" width="8.140625" style="343" customWidth="1"/>
    <col min="6" max="6" width="10.42578125" style="315" customWidth="1"/>
    <col min="7" max="7" width="8.5703125" style="315" customWidth="1"/>
    <col min="8" max="8" width="3.42578125" style="315" customWidth="1"/>
    <col min="9" max="16384" width="11" style="315"/>
  </cols>
  <sheetData>
    <row r="1" spans="1:8">
      <c r="A1" s="1412" t="s">
        <v>429</v>
      </c>
      <c r="B1" s="1412"/>
      <c r="C1" s="1412"/>
      <c r="D1" s="1412"/>
      <c r="E1" s="1412"/>
      <c r="F1" s="1412"/>
      <c r="G1" s="1412"/>
    </row>
    <row r="2" spans="1:8">
      <c r="A2" s="1412" t="s">
        <v>430</v>
      </c>
      <c r="B2" s="1412"/>
      <c r="C2" s="1412"/>
      <c r="D2" s="1412"/>
      <c r="E2" s="1412"/>
      <c r="F2" s="1412"/>
      <c r="G2" s="1412"/>
    </row>
    <row r="3" spans="1:8">
      <c r="A3" s="316"/>
      <c r="B3" s="317"/>
      <c r="C3" s="300"/>
      <c r="D3" s="318"/>
      <c r="E3" s="318"/>
      <c r="F3" s="300"/>
      <c r="G3" s="300"/>
    </row>
    <row r="4" spans="1:8">
      <c r="A4" s="1396" t="s">
        <v>86</v>
      </c>
      <c r="B4" s="1396"/>
      <c r="C4" s="1396"/>
      <c r="D4" s="1396"/>
      <c r="E4" s="1396"/>
      <c r="F4" s="1396"/>
      <c r="G4" s="1396"/>
    </row>
    <row r="5" spans="1:8" ht="13.5">
      <c r="A5" s="541"/>
      <c r="B5" s="1397"/>
      <c r="C5" s="1397"/>
      <c r="D5" s="1397"/>
      <c r="E5" s="1397"/>
      <c r="F5" s="1397"/>
      <c r="G5" s="1397"/>
    </row>
    <row r="6" spans="1:8">
      <c r="A6" s="541"/>
      <c r="B6" s="359"/>
      <c r="C6" s="359"/>
      <c r="D6" s="708"/>
      <c r="E6" s="709" t="s">
        <v>502</v>
      </c>
      <c r="F6" s="709" t="s">
        <v>503</v>
      </c>
      <c r="G6" s="709" t="s">
        <v>718</v>
      </c>
    </row>
    <row r="7" spans="1:8">
      <c r="A7" s="541"/>
      <c r="B7" s="711" t="s">
        <v>504</v>
      </c>
      <c r="C7" s="359" t="s">
        <v>774</v>
      </c>
      <c r="D7" s="712" t="s">
        <v>657</v>
      </c>
      <c r="E7" s="361">
        <v>1337823</v>
      </c>
      <c r="F7" s="361">
        <v>1399200</v>
      </c>
      <c r="G7" s="361">
        <f>SUM(E7:F7)</f>
        <v>2737023</v>
      </c>
    </row>
    <row r="8" spans="1:8">
      <c r="A8" s="541"/>
      <c r="B8" s="711" t="s">
        <v>505</v>
      </c>
      <c r="C8" s="714" t="s">
        <v>506</v>
      </c>
      <c r="D8" s="715"/>
      <c r="E8" s="362"/>
      <c r="F8" s="362"/>
      <c r="G8" s="362"/>
    </row>
    <row r="9" spans="1:8">
      <c r="A9" s="541"/>
      <c r="B9" s="711"/>
      <c r="C9" s="714" t="s">
        <v>711</v>
      </c>
      <c r="D9" s="715" t="s">
        <v>657</v>
      </c>
      <c r="E9" s="362">
        <f>G36</f>
        <v>7500</v>
      </c>
      <c r="F9" s="745">
        <v>0</v>
      </c>
      <c r="G9" s="362">
        <f>SUM(E9:F9)</f>
        <v>7500</v>
      </c>
    </row>
    <row r="10" spans="1:8">
      <c r="A10" s="541"/>
      <c r="B10" s="718" t="s">
        <v>656</v>
      </c>
      <c r="C10" s="359" t="s">
        <v>673</v>
      </c>
      <c r="D10" s="719" t="s">
        <v>657</v>
      </c>
      <c r="E10" s="720">
        <f>SUM(E7:E9)</f>
        <v>1345323</v>
      </c>
      <c r="F10" s="720">
        <f>SUM(F7:F9)</f>
        <v>1399200</v>
      </c>
      <c r="G10" s="720">
        <f>SUM(E10:F10)</f>
        <v>2744523</v>
      </c>
    </row>
    <row r="11" spans="1:8">
      <c r="A11" s="541"/>
      <c r="B11" s="711"/>
      <c r="C11" s="359"/>
      <c r="D11" s="360"/>
      <c r="E11" s="360"/>
      <c r="F11" s="712"/>
      <c r="G11" s="360"/>
    </row>
    <row r="12" spans="1:8">
      <c r="A12" s="541"/>
      <c r="B12" s="711" t="s">
        <v>546</v>
      </c>
      <c r="C12" s="359" t="s">
        <v>547</v>
      </c>
      <c r="D12" s="359"/>
      <c r="E12" s="359"/>
      <c r="F12" s="723"/>
      <c r="G12" s="359"/>
    </row>
    <row r="13" spans="1:8" ht="13.5" thickBot="1">
      <c r="A13" s="725"/>
      <c r="B13" s="1394" t="s">
        <v>129</v>
      </c>
      <c r="C13" s="1394"/>
      <c r="D13" s="1394"/>
      <c r="E13" s="1394"/>
      <c r="F13" s="1394"/>
      <c r="G13" s="1394"/>
    </row>
    <row r="14" spans="1:8" s="319" customFormat="1" ht="14.25" thickTop="1" thickBot="1">
      <c r="A14" s="725"/>
      <c r="B14" s="1399" t="s">
        <v>557</v>
      </c>
      <c r="C14" s="1399"/>
      <c r="D14" s="1399"/>
      <c r="E14" s="696" t="s">
        <v>658</v>
      </c>
      <c r="F14" s="696" t="s">
        <v>558</v>
      </c>
      <c r="G14" s="729" t="s">
        <v>718</v>
      </c>
    </row>
    <row r="15" spans="1:8" s="319" customFormat="1" ht="13.5" thickTop="1">
      <c r="A15" s="361"/>
      <c r="B15" s="715"/>
      <c r="C15" s="715"/>
      <c r="D15" s="715"/>
      <c r="E15" s="715"/>
      <c r="F15" s="715"/>
      <c r="G15" s="362"/>
    </row>
    <row r="16" spans="1:8">
      <c r="A16" s="320"/>
      <c r="B16" s="321"/>
      <c r="C16" s="322" t="s">
        <v>660</v>
      </c>
      <c r="D16" s="323"/>
      <c r="E16" s="323"/>
      <c r="F16" s="323"/>
      <c r="G16" s="323"/>
      <c r="H16" s="292"/>
    </row>
    <row r="17" spans="1:8">
      <c r="A17" s="320"/>
      <c r="B17" s="329">
        <v>2210</v>
      </c>
      <c r="C17" s="330" t="s">
        <v>431</v>
      </c>
      <c r="D17" s="326"/>
      <c r="E17" s="326"/>
      <c r="F17" s="326"/>
      <c r="G17" s="326"/>
      <c r="H17" s="326"/>
    </row>
    <row r="18" spans="1:8">
      <c r="A18" s="320"/>
      <c r="B18" s="331">
        <v>1</v>
      </c>
      <c r="C18" s="332" t="s">
        <v>432</v>
      </c>
      <c r="D18" s="326"/>
      <c r="E18" s="326"/>
      <c r="F18" s="326"/>
      <c r="G18" s="326"/>
      <c r="H18" s="326"/>
    </row>
    <row r="19" spans="1:8">
      <c r="A19" s="320"/>
      <c r="B19" s="333">
        <v>1.0009999999999999</v>
      </c>
      <c r="C19" s="322" t="s">
        <v>433</v>
      </c>
      <c r="D19" s="326"/>
      <c r="E19" s="326"/>
      <c r="F19" s="326"/>
      <c r="G19" s="326"/>
      <c r="H19" s="326"/>
    </row>
    <row r="20" spans="1:8">
      <c r="A20" s="320"/>
      <c r="B20" s="321">
        <v>60</v>
      </c>
      <c r="C20" s="334" t="s">
        <v>693</v>
      </c>
      <c r="D20" s="326"/>
      <c r="E20" s="326"/>
      <c r="F20" s="326"/>
      <c r="G20" s="326"/>
      <c r="H20" s="326"/>
    </row>
    <row r="21" spans="1:8">
      <c r="A21" s="320"/>
      <c r="B21" s="335" t="s">
        <v>696</v>
      </c>
      <c r="C21" s="336" t="s">
        <v>666</v>
      </c>
      <c r="D21" s="327"/>
      <c r="E21" s="165">
        <v>900</v>
      </c>
      <c r="F21" s="36">
        <v>0</v>
      </c>
      <c r="G21" s="1095">
        <f>SUM(E21:F21)</f>
        <v>900</v>
      </c>
      <c r="H21" s="1102" t="s">
        <v>417</v>
      </c>
    </row>
    <row r="22" spans="1:8">
      <c r="A22" s="320" t="s">
        <v>656</v>
      </c>
      <c r="B22" s="321">
        <v>60</v>
      </c>
      <c r="C22" s="334" t="s">
        <v>693</v>
      </c>
      <c r="D22" s="327"/>
      <c r="E22" s="138">
        <f>SUM(E21:E21)</f>
        <v>900</v>
      </c>
      <c r="F22" s="137">
        <f>SUM(F21:F21)</f>
        <v>0</v>
      </c>
      <c r="G22" s="325">
        <f>SUM(G21:G21)</f>
        <v>900</v>
      </c>
      <c r="H22" s="1102"/>
    </row>
    <row r="23" spans="1:8">
      <c r="A23" s="320"/>
      <c r="B23" s="321"/>
      <c r="C23" s="334"/>
      <c r="D23" s="327"/>
      <c r="E23" s="165"/>
      <c r="F23" s="163"/>
      <c r="G23" s="327"/>
      <c r="H23" s="1102"/>
    </row>
    <row r="24" spans="1:8">
      <c r="A24" s="320"/>
      <c r="B24" s="321">
        <v>61</v>
      </c>
      <c r="C24" s="334" t="s">
        <v>434</v>
      </c>
      <c r="D24" s="328"/>
      <c r="E24" s="328"/>
      <c r="F24" s="163"/>
      <c r="G24" s="328"/>
      <c r="H24" s="1103"/>
    </row>
    <row r="25" spans="1:8">
      <c r="A25" s="320"/>
      <c r="B25" s="335" t="s">
        <v>391</v>
      </c>
      <c r="C25" s="336" t="s">
        <v>611</v>
      </c>
      <c r="D25" s="327"/>
      <c r="E25" s="165">
        <v>600</v>
      </c>
      <c r="F25" s="163">
        <v>0</v>
      </c>
      <c r="G25" s="328">
        <f>SUM(E25:F25)</f>
        <v>600</v>
      </c>
      <c r="H25" s="1102" t="s">
        <v>417</v>
      </c>
    </row>
    <row r="26" spans="1:8">
      <c r="A26" s="320" t="s">
        <v>656</v>
      </c>
      <c r="B26" s="321">
        <v>61</v>
      </c>
      <c r="C26" s="334" t="s">
        <v>434</v>
      </c>
      <c r="D26" s="327"/>
      <c r="E26" s="138">
        <f>SUM(E25:E25)</f>
        <v>600</v>
      </c>
      <c r="F26" s="137">
        <f>SUM(F25:F25)</f>
        <v>0</v>
      </c>
      <c r="G26" s="325">
        <f>SUM(G25:G25)</f>
        <v>600</v>
      </c>
      <c r="H26" s="1102"/>
    </row>
    <row r="27" spans="1:8">
      <c r="A27" s="320" t="s">
        <v>656</v>
      </c>
      <c r="B27" s="333">
        <v>1.0009999999999999</v>
      </c>
      <c r="C27" s="322" t="s">
        <v>433</v>
      </c>
      <c r="D27" s="341"/>
      <c r="E27" s="10">
        <f>E22+E26</f>
        <v>1500</v>
      </c>
      <c r="F27" s="13">
        <f>F22+F26</f>
        <v>0</v>
      </c>
      <c r="G27" s="337">
        <f>G22+G26</f>
        <v>1500</v>
      </c>
      <c r="H27" s="1104"/>
    </row>
    <row r="28" spans="1:8">
      <c r="A28" s="320"/>
      <c r="B28" s="338"/>
      <c r="C28" s="322"/>
      <c r="D28" s="339"/>
      <c r="E28" s="339"/>
      <c r="F28" s="9"/>
      <c r="G28" s="339"/>
      <c r="H28" s="1105"/>
    </row>
    <row r="29" spans="1:8">
      <c r="A29" s="320"/>
      <c r="B29" s="340">
        <v>1.1100000000000001</v>
      </c>
      <c r="C29" s="322" t="s">
        <v>20</v>
      </c>
      <c r="D29" s="328"/>
      <c r="E29" s="326"/>
      <c r="F29" s="148"/>
      <c r="G29" s="326"/>
      <c r="H29" s="1103"/>
    </row>
    <row r="30" spans="1:8">
      <c r="A30" s="320"/>
      <c r="B30" s="321">
        <v>61</v>
      </c>
      <c r="C30" s="336" t="s">
        <v>21</v>
      </c>
      <c r="D30" s="328"/>
      <c r="E30" s="326"/>
      <c r="F30" s="148"/>
      <c r="G30" s="326"/>
      <c r="H30" s="1103"/>
    </row>
    <row r="31" spans="1:8">
      <c r="A31" s="320"/>
      <c r="B31" s="321" t="s">
        <v>698</v>
      </c>
      <c r="C31" s="334" t="s">
        <v>655</v>
      </c>
      <c r="D31" s="327"/>
      <c r="E31" s="865">
        <v>6000</v>
      </c>
      <c r="F31" s="148">
        <v>0</v>
      </c>
      <c r="G31" s="1096">
        <f>SUM(E31:F31)</f>
        <v>6000</v>
      </c>
      <c r="H31" s="1102" t="s">
        <v>759</v>
      </c>
    </row>
    <row r="32" spans="1:8">
      <c r="A32" s="320" t="s">
        <v>656</v>
      </c>
      <c r="B32" s="321">
        <v>61</v>
      </c>
      <c r="C32" s="336" t="s">
        <v>21</v>
      </c>
      <c r="D32" s="339"/>
      <c r="E32" s="342">
        <f>SUM(E31:E31)</f>
        <v>6000</v>
      </c>
      <c r="F32" s="13">
        <f>SUM(F31:F31)</f>
        <v>0</v>
      </c>
      <c r="G32" s="342">
        <f>SUM(G31:G31)</f>
        <v>6000</v>
      </c>
      <c r="H32" s="339"/>
    </row>
    <row r="33" spans="1:8">
      <c r="A33" s="320" t="s">
        <v>656</v>
      </c>
      <c r="B33" s="340">
        <v>1.1100000000000001</v>
      </c>
      <c r="C33" s="322" t="s">
        <v>20</v>
      </c>
      <c r="D33" s="339"/>
      <c r="E33" s="342">
        <f>E32</f>
        <v>6000</v>
      </c>
      <c r="F33" s="13">
        <f>F32</f>
        <v>0</v>
      </c>
      <c r="G33" s="342">
        <f>G32</f>
        <v>6000</v>
      </c>
      <c r="H33" s="339"/>
    </row>
    <row r="34" spans="1:8">
      <c r="A34" s="320" t="s">
        <v>656</v>
      </c>
      <c r="B34" s="331">
        <v>1</v>
      </c>
      <c r="C34" s="332" t="s">
        <v>432</v>
      </c>
      <c r="D34" s="1099"/>
      <c r="E34" s="1100">
        <f>E33+E27</f>
        <v>7500</v>
      </c>
      <c r="F34" s="12">
        <f>F33+F27</f>
        <v>0</v>
      </c>
      <c r="G34" s="1100">
        <f>G33+G27</f>
        <v>7500</v>
      </c>
      <c r="H34" s="339"/>
    </row>
    <row r="35" spans="1:8">
      <c r="A35" s="320" t="s">
        <v>656</v>
      </c>
      <c r="B35" s="329">
        <v>2210</v>
      </c>
      <c r="C35" s="330" t="s">
        <v>431</v>
      </c>
      <c r="D35" s="339"/>
      <c r="E35" s="342">
        <f>+E34</f>
        <v>7500</v>
      </c>
      <c r="F35" s="13">
        <f>+F34</f>
        <v>0</v>
      </c>
      <c r="G35" s="342">
        <f>+G34</f>
        <v>7500</v>
      </c>
      <c r="H35" s="339"/>
    </row>
    <row r="36" spans="1:8">
      <c r="A36" s="1101" t="s">
        <v>656</v>
      </c>
      <c r="B36" s="345"/>
      <c r="C36" s="1010" t="s">
        <v>660</v>
      </c>
      <c r="D36" s="342"/>
      <c r="E36" s="342">
        <f t="shared" ref="E36:G37" si="0">E35</f>
        <v>7500</v>
      </c>
      <c r="F36" s="13">
        <f t="shared" si="0"/>
        <v>0</v>
      </c>
      <c r="G36" s="342">
        <f t="shared" si="0"/>
        <v>7500</v>
      </c>
      <c r="H36" s="339"/>
    </row>
    <row r="37" spans="1:8">
      <c r="A37" s="1017" t="s">
        <v>656</v>
      </c>
      <c r="B37" s="347"/>
      <c r="C37" s="348" t="s">
        <v>657</v>
      </c>
      <c r="D37" s="344"/>
      <c r="E37" s="344">
        <f t="shared" si="0"/>
        <v>7500</v>
      </c>
      <c r="F37" s="128">
        <f t="shared" si="0"/>
        <v>0</v>
      </c>
      <c r="G37" s="344">
        <f t="shared" si="0"/>
        <v>7500</v>
      </c>
      <c r="H37" s="328"/>
    </row>
    <row r="38" spans="1:8">
      <c r="B38" s="329"/>
      <c r="C38" s="1005"/>
      <c r="D38" s="1005"/>
      <c r="E38" s="1005"/>
      <c r="F38" s="1005"/>
      <c r="G38" s="1005"/>
      <c r="H38" s="320"/>
    </row>
    <row r="39" spans="1:8" ht="39.75" customHeight="1">
      <c r="A39" s="315"/>
      <c r="B39" s="1411" t="s">
        <v>17</v>
      </c>
      <c r="C39" s="1411"/>
      <c r="D39" s="1411"/>
      <c r="E39" s="1411"/>
      <c r="F39" s="1411"/>
      <c r="G39" s="1411"/>
      <c r="H39" s="320"/>
    </row>
    <row r="40" spans="1:8">
      <c r="B40" s="329"/>
      <c r="C40" s="320"/>
      <c r="D40" s="320"/>
      <c r="E40" s="320"/>
      <c r="F40" s="320"/>
      <c r="G40" s="320"/>
      <c r="H40" s="320"/>
    </row>
    <row r="41" spans="1:8">
      <c r="B41" s="329"/>
      <c r="C41" s="320"/>
      <c r="D41" s="320"/>
      <c r="E41" s="320"/>
      <c r="F41" s="320"/>
      <c r="G41" s="320"/>
      <c r="H41" s="320"/>
    </row>
    <row r="42" spans="1:8">
      <c r="B42" s="329"/>
      <c r="C42" s="320"/>
      <c r="D42" s="320"/>
      <c r="E42" s="320"/>
      <c r="F42" s="320"/>
      <c r="G42" s="320"/>
      <c r="H42" s="320"/>
    </row>
    <row r="43" spans="1:8">
      <c r="B43" s="329"/>
      <c r="C43" s="320"/>
      <c r="D43" s="320"/>
      <c r="E43" s="320"/>
      <c r="F43" s="320"/>
      <c r="G43" s="320"/>
      <c r="H43" s="320"/>
    </row>
    <row r="44" spans="1:8">
      <c r="B44" s="329"/>
      <c r="C44" s="320"/>
      <c r="D44" s="320"/>
      <c r="E44" s="320"/>
      <c r="F44" s="320"/>
      <c r="G44" s="320"/>
      <c r="H44" s="320"/>
    </row>
    <row r="45" spans="1:8" ht="13.5" thickBot="1">
      <c r="C45" s="320"/>
      <c r="D45" s="320"/>
      <c r="E45" s="320"/>
      <c r="F45" s="320"/>
      <c r="G45" s="320"/>
      <c r="H45" s="320"/>
    </row>
    <row r="46" spans="1:8" ht="13.5" thickTop="1">
      <c r="B46" s="942"/>
      <c r="C46" s="942"/>
      <c r="D46" s="943"/>
      <c r="E46" s="943"/>
      <c r="F46" s="942"/>
      <c r="G46" s="944"/>
    </row>
    <row r="47" spans="1:8">
      <c r="D47" s="1097"/>
      <c r="E47" s="1098"/>
      <c r="F47" s="351"/>
      <c r="G47" s="1098"/>
    </row>
    <row r="49" spans="4:4">
      <c r="D49" s="1014"/>
    </row>
  </sheetData>
  <customSheetViews>
    <customSheetView guid="{44B5F5DE-C96C-4269-969A-574D4EEEEEF5}" showPageBreaks="1" view="pageBreakPreview" showRuler="0" topLeftCell="A13">
      <selection activeCell="J34" sqref="J34"/>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1"/>
      <headerFooter alignWithMargins="0">
        <oddHeader xml:space="preserve">&amp;C   </oddHeader>
        <oddFooter>&amp;C&amp;"Times New Roman,Bold"   Vol-II     -    &amp;P</oddFooter>
      </headerFooter>
    </customSheetView>
    <customSheetView guid="{51C53396-99BF-439E-80DF-007983187621}" showPageBreaks="1" printArea="1" view="pageBreakPreview" showRuler="0" topLeftCell="A34">
      <selection activeCell="I59" sqref="I59"/>
      <pageMargins left="0.74803149606299202" right="0.74803149606299202" top="0.74803149606299202" bottom="4.13" header="0.35" footer="3"/>
      <printOptions horizontalCentered="1"/>
      <pageSetup paperSize="9" fitToHeight="0" orientation="portrait" blackAndWhite="1" useFirstPageNumber="1" r:id="rId2"/>
      <headerFooter alignWithMargins="0">
        <oddHeader xml:space="preserve">&amp;C   </oddHeader>
        <oddFooter>&amp;C&amp;P</oddFooter>
      </headerFooter>
    </customSheetView>
    <customSheetView guid="{7CE36697-C418-4ED3-BCF0-EA686CB40E87}" showPageBreaks="1" view="pageBreakPreview" showRuler="0" topLeftCell="A353">
      <selection activeCell="D370" sqref="D370:H370"/>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3"/>
      <headerFooter alignWithMargins="0">
        <oddHeader xml:space="preserve">&amp;C   </oddHeader>
        <oddFooter>&amp;C&amp;"Times New Roman,Bold"   Vol-II     -    &amp;P</oddFooter>
      </headerFooter>
    </customSheetView>
    <customSheetView guid="{F7D04FF6-8BBF-4270-9EF9-DD67F24468EA}" showPageBreaks="1" view="pageBreakPreview" showRuler="0" topLeftCell="B1">
      <selection activeCell="E716" sqref="E716"/>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4"/>
      <headerFooter alignWithMargins="0">
        <oddHeader xml:space="preserve">&amp;C   </oddHeader>
        <oddFooter>&amp;C&amp;"Times New Roman,Bold"   Vol-II     -    &amp;P</oddFooter>
      </headerFooter>
    </customSheetView>
    <customSheetView guid="{73C19A37-4EEB-4DC6-935E-CC3901B52293}" showPageBreaks="1" view="pageBreakPreview" showRuler="0" topLeftCell="A353">
      <selection activeCell="D370" sqref="D370:H370"/>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5"/>
      <headerFooter alignWithMargins="0">
        <oddHeader xml:space="preserve">&amp;C   </oddHeader>
        <oddFooter>&amp;C&amp;"Times New Roman,Bold"   Vol-II     -    &amp;P</oddFooter>
      </headerFooter>
    </customSheetView>
    <customSheetView guid="{63DB0950-E90F-4380-862C-985B5EB19119}" showPageBreaks="1" view="pageBreakPreview" showRuler="0" topLeftCell="A662">
      <selection activeCell="A655" sqref="A655:IV655"/>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6"/>
      <headerFooter alignWithMargins="0">
        <oddHeader xml:space="preserve">&amp;C   </oddHeader>
        <oddFooter>&amp;C&amp;"Times New Roman,Bold"   Vol-II     -    &amp;P</oddFooter>
      </headerFooter>
    </customSheetView>
    <customSheetView guid="{F13B090A-ECDA-4418-9F13-644A873400E7}" showPageBreaks="1" view="pageBreakPreview" showRuler="0" topLeftCell="A353">
      <selection activeCell="D370" sqref="D370:H370"/>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7"/>
      <headerFooter alignWithMargins="0">
        <oddHeader xml:space="preserve">&amp;C   </oddHeader>
        <oddFooter>&amp;C&amp;"Times New Roman,Bold"   Vol-II     -    &amp;P</oddFooter>
      </headerFooter>
    </customSheetView>
    <customSheetView guid="{9AB94DEC-E115-4D58-A012-E99EA3B9CE7A}" scale="115" showPageBreaks="1" view="pageBreakPreview" showRuler="0" topLeftCell="A19">
      <selection activeCell="E28" sqref="E28"/>
      <pageMargins left="0.74803149606299202" right="0.74803149606299202" top="0.74803149606299202" bottom="3.63" header="0.35" footer="3"/>
      <printOptions horizontalCentered="1"/>
      <pageSetup paperSize="9" firstPageNumber="10" fitToHeight="0" orientation="portrait" blackAndWhite="1" useFirstPageNumber="1" r:id="rId8"/>
      <headerFooter alignWithMargins="0">
        <oddHeader xml:space="preserve">&amp;C   </oddHeader>
        <oddFooter>&amp;C&amp;"Times New Roman,Bold"&amp;P</oddFooter>
      </headerFooter>
    </customSheetView>
  </customSheetViews>
  <mergeCells count="7">
    <mergeCell ref="B39:G39"/>
    <mergeCell ref="B14:D14"/>
    <mergeCell ref="A1:G1"/>
    <mergeCell ref="A2:G2"/>
    <mergeCell ref="A4:G4"/>
    <mergeCell ref="B5:G5"/>
    <mergeCell ref="B13:G13"/>
  </mergeCells>
  <phoneticPr fontId="15" type="noConversion"/>
  <printOptions horizontalCentered="1"/>
  <pageMargins left="0.74803149606299202" right="0.74803149606299202" top="0.74803149606299202" bottom="3.63" header="0.35" footer="3"/>
  <pageSetup paperSize="9" firstPageNumber="10" fitToHeight="0" orientation="portrait" blackAndWhite="1" useFirstPageNumber="1" r:id="rId9"/>
  <headerFooter alignWithMargins="0">
    <oddHeader xml:space="preserve">&amp;C   </oddHeader>
    <oddFooter>&amp;C&amp;"Times New Roman,Bold"&amp;P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45</vt:i4>
      </vt:variant>
    </vt:vector>
  </HeadingPairs>
  <TitlesOfParts>
    <vt:vector size="74" baseType="lpstr">
      <vt:lpstr>Introduc</vt:lpstr>
      <vt:lpstr>Rev_Cap</vt:lpstr>
      <vt:lpstr>SUMMARY </vt:lpstr>
      <vt:lpstr>dem2</vt:lpstr>
      <vt:lpstr>dem3</vt:lpstr>
      <vt:lpstr>dem5</vt:lpstr>
      <vt:lpstr>dem7</vt:lpstr>
      <vt:lpstr>dem12</vt:lpstr>
      <vt:lpstr>dem13</vt:lpstr>
      <vt:lpstr>dem16</vt:lpstr>
      <vt:lpstr>dem19</vt:lpstr>
      <vt:lpstr>dem21</vt:lpstr>
      <vt:lpstr>dem22</vt:lpstr>
      <vt:lpstr>dem28</vt:lpstr>
      <vt:lpstr>dem29</vt:lpstr>
      <vt:lpstr>dem30</vt:lpstr>
      <vt:lpstr>dem31</vt:lpstr>
      <vt:lpstr>dem32</vt:lpstr>
      <vt:lpstr>dem33</vt:lpstr>
      <vt:lpstr>dem34</vt:lpstr>
      <vt:lpstr>dem35</vt:lpstr>
      <vt:lpstr>dem36</vt:lpstr>
      <vt:lpstr>dem37</vt:lpstr>
      <vt:lpstr>dem38</vt:lpstr>
      <vt:lpstr>dem39</vt:lpstr>
      <vt:lpstr>dem40</vt:lpstr>
      <vt:lpstr>dem41</vt:lpstr>
      <vt:lpstr>dem43</vt:lpstr>
      <vt:lpstr>Dem46</vt:lpstr>
      <vt:lpstr>'dem12'!Print_Area</vt:lpstr>
      <vt:lpstr>'dem13'!Print_Area</vt:lpstr>
      <vt:lpstr>'dem16'!Print_Area</vt:lpstr>
      <vt:lpstr>'dem19'!Print_Area</vt:lpstr>
      <vt:lpstr>'dem2'!Print_Area</vt:lpstr>
      <vt:lpstr>'dem21'!Print_Area</vt:lpstr>
      <vt:lpstr>'dem22'!Print_Area</vt:lpstr>
      <vt:lpstr>'dem28'!Print_Area</vt:lpstr>
      <vt:lpstr>'dem29'!Print_Area</vt:lpstr>
      <vt:lpstr>'dem3'!Print_Area</vt:lpstr>
      <vt:lpstr>'dem30'!Print_Area</vt:lpstr>
      <vt:lpstr>'dem31'!Print_Area</vt:lpstr>
      <vt:lpstr>'dem32'!Print_Area</vt:lpstr>
      <vt:lpstr>'dem33'!Print_Area</vt:lpstr>
      <vt:lpstr>'dem34'!Print_Area</vt:lpstr>
      <vt:lpstr>'dem35'!Print_Area</vt:lpstr>
      <vt:lpstr>'dem36'!Print_Area</vt:lpstr>
      <vt:lpstr>'dem37'!Print_Area</vt:lpstr>
      <vt:lpstr>'dem38'!Print_Area</vt:lpstr>
      <vt:lpstr>'dem39'!Print_Area</vt:lpstr>
      <vt:lpstr>'dem40'!Print_Area</vt:lpstr>
      <vt:lpstr>'dem41'!Print_Area</vt:lpstr>
      <vt:lpstr>'dem43'!Print_Area</vt:lpstr>
      <vt:lpstr>'dem5'!Print_Area</vt:lpstr>
      <vt:lpstr>'dem7'!Print_Area</vt:lpstr>
      <vt:lpstr>Introduc!Print_Area</vt:lpstr>
      <vt:lpstr>Rev_Cap!Print_Area</vt:lpstr>
      <vt:lpstr>'SUMMARY '!Print_Area</vt:lpstr>
      <vt:lpstr>'dem12'!Print_Titles</vt:lpstr>
      <vt:lpstr>'dem16'!Print_Titles</vt:lpstr>
      <vt:lpstr>'dem2'!Print_Titles</vt:lpstr>
      <vt:lpstr>'dem22'!Print_Titles</vt:lpstr>
      <vt:lpstr>'dem28'!Print_Titles</vt:lpstr>
      <vt:lpstr>'dem3'!Print_Titles</vt:lpstr>
      <vt:lpstr>'dem33'!Print_Titles</vt:lpstr>
      <vt:lpstr>'dem34'!Print_Titles</vt:lpstr>
      <vt:lpstr>'dem35'!Print_Titles</vt:lpstr>
      <vt:lpstr>'dem36'!Print_Titles</vt:lpstr>
      <vt:lpstr>'dem37'!Print_Titles</vt:lpstr>
      <vt:lpstr>'dem38'!Print_Titles</vt:lpstr>
      <vt:lpstr>'dem39'!Print_Titles</vt:lpstr>
      <vt:lpstr>'dem40'!Print_Titles</vt:lpstr>
      <vt:lpstr>'dem41'!Print_Titles</vt:lpstr>
      <vt:lpstr>'dem43'!Print_Titles</vt:lpstr>
      <vt:lpstr>'dem7'!Print_Titles</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2012-03-15T05:49:58Z</cp:lastPrinted>
  <dcterms:created xsi:type="dcterms:W3CDTF">2011-07-12T05:33:40Z</dcterms:created>
  <dcterms:modified xsi:type="dcterms:W3CDTF">2012-04-24T07:55:48Z</dcterms:modified>
</cp:coreProperties>
</file>